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isetsukankyo111\Documents\okuyama\SDGs関連\2022取り組み評価\SDGs取り組み評価\"/>
    </mc:Choice>
  </mc:AlternateContent>
  <bookViews>
    <workbookView xWindow="0" yWindow="0" windowWidth="30720" windowHeight="13056"/>
  </bookViews>
  <sheets>
    <sheet name="ごあいさつ" sheetId="15" r:id="rId1"/>
    <sheet name="使用方法" sheetId="16" r:id="rId2"/>
    <sheet name="入力" sheetId="6" r:id="rId3"/>
    <sheet name="結果SWOT表記" sheetId="14" r:id="rId4"/>
    <sheet name="SDGs" sheetId="11" state="hidden" r:id="rId5"/>
    <sheet name="質問項目縦" sheetId="13" state="hidden" r:id="rId6"/>
    <sheet name="業種区分とSDGS関連" sheetId="9" state="hidden" r:id="rId7"/>
    <sheet name="Sheet1 (SWOT＋期待) (2)" sheetId="8" state="hidden" r:id="rId8"/>
  </sheets>
  <definedNames>
    <definedName name="_xlnm.Print_Area" localSheetId="3">結果SWOT表記!$A$1:$U$43</definedName>
    <definedName name="_xlnm.Print_Area" localSheetId="2">入力!$A$1:$D$84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5" i="14" l="1"/>
  <c r="E16" i="14"/>
  <c r="E17" i="14"/>
  <c r="E18" i="14"/>
  <c r="E19" i="14"/>
  <c r="E20" i="14"/>
  <c r="E21" i="14"/>
  <c r="E22" i="14"/>
  <c r="E23" i="14"/>
  <c r="E24" i="14"/>
  <c r="E25" i="14"/>
  <c r="E26" i="14"/>
  <c r="E27" i="14"/>
  <c r="E28" i="14"/>
  <c r="E29" i="14"/>
  <c r="E30" i="14"/>
  <c r="E14" i="14"/>
  <c r="E31" i="14"/>
  <c r="I41" i="6"/>
  <c r="J41" i="6"/>
  <c r="K41" i="6"/>
  <c r="L41" i="6"/>
  <c r="M41" i="6"/>
  <c r="N41" i="6"/>
  <c r="O41" i="6"/>
  <c r="P41" i="6"/>
  <c r="Q41" i="6"/>
  <c r="R41" i="6"/>
  <c r="S41" i="6"/>
  <c r="T41" i="6"/>
  <c r="U41" i="6"/>
  <c r="V41" i="6"/>
  <c r="W41" i="6"/>
  <c r="X41" i="6"/>
  <c r="Y41" i="6"/>
  <c r="H41" i="6"/>
  <c r="H43" i="6"/>
  <c r="I43" i="6"/>
  <c r="J43" i="6"/>
  <c r="K43" i="6"/>
  <c r="L43" i="6"/>
  <c r="M43" i="6"/>
  <c r="N43" i="6"/>
  <c r="O43" i="6"/>
  <c r="P43" i="6"/>
  <c r="Q43" i="6"/>
  <c r="R43" i="6"/>
  <c r="S43" i="6"/>
  <c r="T43" i="6"/>
  <c r="U43" i="6"/>
  <c r="V43" i="6"/>
  <c r="W43" i="6"/>
  <c r="X43" i="6"/>
  <c r="Y43" i="6"/>
  <c r="H44" i="6"/>
  <c r="I44" i="6"/>
  <c r="J44" i="6"/>
  <c r="K44" i="6"/>
  <c r="L44" i="6"/>
  <c r="M44" i="6"/>
  <c r="N44" i="6"/>
  <c r="O44" i="6"/>
  <c r="P44" i="6"/>
  <c r="Q44" i="6"/>
  <c r="R44" i="6"/>
  <c r="S44" i="6"/>
  <c r="T44" i="6"/>
  <c r="U44" i="6"/>
  <c r="V44" i="6"/>
  <c r="W44" i="6"/>
  <c r="X44" i="6"/>
  <c r="Y44" i="6"/>
  <c r="I42" i="6"/>
  <c r="J42" i="6"/>
  <c r="K42" i="6"/>
  <c r="L42" i="6"/>
  <c r="M42" i="6"/>
  <c r="N42" i="6"/>
  <c r="O42" i="6"/>
  <c r="P42" i="6"/>
  <c r="Q42" i="6"/>
  <c r="R42" i="6"/>
  <c r="S42" i="6"/>
  <c r="T42" i="6"/>
  <c r="U42" i="6"/>
  <c r="V42" i="6"/>
  <c r="W42" i="6"/>
  <c r="X42" i="6"/>
  <c r="Y42" i="6"/>
  <c r="H42" i="6"/>
  <c r="G48" i="6"/>
  <c r="G47" i="6"/>
  <c r="G46" i="6"/>
  <c r="G40" i="6"/>
  <c r="G39" i="6"/>
  <c r="G36" i="6"/>
  <c r="R45" i="6" l="1"/>
  <c r="Y45" i="6"/>
  <c r="Q45" i="6"/>
  <c r="I45" i="6"/>
  <c r="W45" i="6"/>
  <c r="G49" i="6"/>
  <c r="V45" i="6"/>
  <c r="S45" i="6"/>
  <c r="K45" i="6"/>
  <c r="X45" i="6"/>
  <c r="H45" i="6"/>
  <c r="P45" i="6"/>
  <c r="N45" i="6"/>
  <c r="O45" i="6"/>
  <c r="M45" i="6"/>
  <c r="L45" i="6"/>
  <c r="T45" i="6"/>
  <c r="U45" i="6"/>
  <c r="J45" i="6"/>
  <c r="H14" i="6"/>
  <c r="H15" i="6" s="1"/>
  <c r="I14" i="6"/>
  <c r="I15" i="6" s="1"/>
  <c r="J14" i="6"/>
  <c r="J15" i="6" s="1"/>
  <c r="K14" i="6"/>
  <c r="K15" i="6" s="1"/>
  <c r="L14" i="6"/>
  <c r="L15" i="6" s="1"/>
  <c r="M14" i="6"/>
  <c r="M15" i="6" s="1"/>
  <c r="N14" i="6"/>
  <c r="N15" i="6" s="1"/>
  <c r="O14" i="6"/>
  <c r="O15" i="6" s="1"/>
  <c r="P14" i="6"/>
  <c r="P15" i="6" s="1"/>
  <c r="Q14" i="6"/>
  <c r="Q15" i="6" s="1"/>
  <c r="R14" i="6"/>
  <c r="R15" i="6" s="1"/>
  <c r="S14" i="6"/>
  <c r="S15" i="6" s="1"/>
  <c r="T14" i="6"/>
  <c r="T15" i="6" s="1"/>
  <c r="U14" i="6"/>
  <c r="U15" i="6" s="1"/>
  <c r="V14" i="6"/>
  <c r="V15" i="6" s="1"/>
  <c r="W14" i="6"/>
  <c r="W15" i="6" s="1"/>
  <c r="X14" i="6"/>
  <c r="X15" i="6" s="1"/>
  <c r="C7" i="14" l="1"/>
  <c r="C6" i="14" l="1"/>
  <c r="C5" i="14"/>
  <c r="B38" i="14"/>
  <c r="C3" i="14"/>
  <c r="B3" i="14"/>
  <c r="Y54" i="6" l="1"/>
  <c r="Z54" i="6"/>
  <c r="Y55" i="6"/>
  <c r="Z55" i="6"/>
  <c r="Y58" i="6"/>
  <c r="Z58" i="6"/>
  <c r="Y61" i="6"/>
  <c r="Z61" i="6"/>
  <c r="Y63" i="6"/>
  <c r="Z63" i="6"/>
  <c r="Y65" i="6"/>
  <c r="Z65" i="6"/>
  <c r="Y66" i="6"/>
  <c r="Z66" i="6"/>
  <c r="Y68" i="6"/>
  <c r="Z68" i="6"/>
  <c r="Y70" i="6"/>
  <c r="Z70" i="6"/>
  <c r="Y71" i="6"/>
  <c r="Z71" i="6"/>
  <c r="Y73" i="6"/>
  <c r="Z73" i="6"/>
  <c r="Y76" i="6"/>
  <c r="Z76" i="6"/>
  <c r="Y79" i="6"/>
  <c r="Z79" i="6"/>
  <c r="Y81" i="6"/>
  <c r="Z81" i="6"/>
  <c r="Y82" i="6"/>
  <c r="Z82" i="6"/>
  <c r="Y84" i="6"/>
  <c r="Z84" i="6"/>
  <c r="Z53" i="6"/>
  <c r="Y53" i="6"/>
  <c r="G37" i="6"/>
  <c r="G35" i="6"/>
  <c r="G33" i="6"/>
  <c r="G32" i="6"/>
  <c r="G30" i="6"/>
  <c r="G34" i="6"/>
  <c r="G29" i="6"/>
  <c r="G22" i="6"/>
  <c r="G23" i="6"/>
  <c r="G24" i="6"/>
  <c r="G25" i="6"/>
  <c r="G26" i="6"/>
  <c r="G27" i="6"/>
  <c r="G21" i="6"/>
  <c r="G20" i="6"/>
  <c r="G19" i="6"/>
  <c r="G17" i="6"/>
  <c r="E55" i="6"/>
  <c r="E54"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53" i="6"/>
  <c r="F53" i="6" s="1"/>
  <c r="H53" i="6" s="1"/>
  <c r="G12" i="6"/>
  <c r="H12" i="6"/>
  <c r="H13" i="6" s="1"/>
  <c r="I12" i="6"/>
  <c r="I13" i="6" s="1"/>
  <c r="J12" i="6"/>
  <c r="J13" i="6" s="1"/>
  <c r="K12" i="6"/>
  <c r="K13" i="6" s="1"/>
  <c r="L12" i="6"/>
  <c r="L13" i="6" s="1"/>
  <c r="M12" i="6"/>
  <c r="M13" i="6" s="1"/>
  <c r="N12" i="6"/>
  <c r="N13" i="6" s="1"/>
  <c r="O12" i="6"/>
  <c r="O13" i="6" s="1"/>
  <c r="P12" i="6"/>
  <c r="P13" i="6" s="1"/>
  <c r="Q12" i="6"/>
  <c r="Q13" i="6" s="1"/>
  <c r="R12" i="6"/>
  <c r="R13" i="6" s="1"/>
  <c r="S12" i="6"/>
  <c r="S13" i="6" s="1"/>
  <c r="T12" i="6"/>
  <c r="T13" i="6" s="1"/>
  <c r="U12" i="6"/>
  <c r="U13" i="6" s="1"/>
  <c r="V12" i="6"/>
  <c r="V13" i="6" s="1"/>
  <c r="W12" i="6"/>
  <c r="W13" i="6" s="1"/>
  <c r="X12" i="6"/>
  <c r="X13" i="6" s="1"/>
  <c r="Y12" i="6"/>
  <c r="G14" i="6"/>
  <c r="Y14" i="6"/>
  <c r="H10" i="6"/>
  <c r="H11" i="6" s="1"/>
  <c r="I10" i="6"/>
  <c r="I11" i="6" s="1"/>
  <c r="J10" i="6"/>
  <c r="J11" i="6" s="1"/>
  <c r="K10" i="6"/>
  <c r="K11" i="6" s="1"/>
  <c r="K16" i="6" s="1"/>
  <c r="J58" i="6" s="1"/>
  <c r="L10" i="6"/>
  <c r="L11" i="6" s="1"/>
  <c r="M10" i="6"/>
  <c r="M11" i="6" s="1"/>
  <c r="N10" i="6"/>
  <c r="N11" i="6" s="1"/>
  <c r="O10" i="6"/>
  <c r="O11" i="6" s="1"/>
  <c r="P10" i="6"/>
  <c r="P11" i="6" s="1"/>
  <c r="Q10" i="6"/>
  <c r="Q11" i="6" s="1"/>
  <c r="R10" i="6"/>
  <c r="R11" i="6" s="1"/>
  <c r="S10" i="6"/>
  <c r="S11" i="6" s="1"/>
  <c r="T10" i="6"/>
  <c r="T11" i="6" s="1"/>
  <c r="U10" i="6"/>
  <c r="U11" i="6" s="1"/>
  <c r="V10" i="6"/>
  <c r="V11" i="6" s="1"/>
  <c r="W10" i="6"/>
  <c r="W11" i="6" s="1"/>
  <c r="X10" i="6"/>
  <c r="X11" i="6" s="1"/>
  <c r="Y10" i="6"/>
  <c r="G10" i="6"/>
  <c r="G38" i="6" l="1"/>
  <c r="G31" i="6"/>
  <c r="N6" i="14"/>
  <c r="U6" i="14"/>
  <c r="Q6" i="14"/>
  <c r="M6" i="14"/>
  <c r="I6" i="14"/>
  <c r="E6" i="14"/>
  <c r="T6" i="14"/>
  <c r="L6" i="14"/>
  <c r="P6" i="14"/>
  <c r="H6" i="14"/>
  <c r="S6" i="14"/>
  <c r="O6" i="14"/>
  <c r="K6" i="14"/>
  <c r="G6" i="14"/>
  <c r="R6" i="14"/>
  <c r="J6" i="14"/>
  <c r="F6" i="14"/>
  <c r="R7" i="14"/>
  <c r="J7" i="14"/>
  <c r="F7" i="14"/>
  <c r="U7" i="14"/>
  <c r="Q7" i="14"/>
  <c r="M7" i="14"/>
  <c r="I7" i="14"/>
  <c r="E7" i="14"/>
  <c r="N7" i="14"/>
  <c r="P7" i="14"/>
  <c r="L7" i="14"/>
  <c r="H7" i="14"/>
  <c r="T7" i="14"/>
  <c r="S7" i="14"/>
  <c r="O7" i="14"/>
  <c r="K7" i="14"/>
  <c r="G7" i="14"/>
  <c r="U5" i="14"/>
  <c r="M5" i="14"/>
  <c r="O5" i="14"/>
  <c r="Q5" i="14"/>
  <c r="T5" i="14"/>
  <c r="P5" i="14"/>
  <c r="L5" i="14"/>
  <c r="H5" i="14"/>
  <c r="V16" i="6"/>
  <c r="J81" i="6" s="1"/>
  <c r="S5" i="14"/>
  <c r="K5" i="14"/>
  <c r="G5" i="14"/>
  <c r="R5" i="14"/>
  <c r="N5" i="14"/>
  <c r="J5" i="14"/>
  <c r="F5" i="14"/>
  <c r="I5" i="14"/>
  <c r="E5" i="14"/>
  <c r="G28" i="6"/>
  <c r="F58" i="6"/>
  <c r="F55" i="6"/>
  <c r="AA53" i="6"/>
  <c r="C14" i="14" s="1"/>
  <c r="F54" i="6"/>
  <c r="H54" i="6" s="1"/>
  <c r="H55" i="6" l="1"/>
  <c r="AA55" i="6" s="1"/>
  <c r="C16" i="14" s="1"/>
  <c r="U16" i="6"/>
  <c r="M16" i="6"/>
  <c r="N16" i="6"/>
  <c r="T16" i="6"/>
  <c r="P16" i="6"/>
  <c r="H16" i="6"/>
  <c r="J53" i="6" s="1"/>
  <c r="J16" i="6"/>
  <c r="J55" i="6" s="1"/>
  <c r="O16" i="6"/>
  <c r="L58" i="6"/>
  <c r="S16" i="6"/>
  <c r="X16" i="6"/>
  <c r="R16" i="6"/>
  <c r="W16" i="6"/>
  <c r="Q16" i="6"/>
  <c r="L16" i="6"/>
  <c r="I16" i="6"/>
  <c r="J54" i="6" s="1"/>
  <c r="L81" i="6"/>
  <c r="AB81" i="6" s="1"/>
  <c r="D28" i="14" s="1"/>
  <c r="AA54" i="6"/>
  <c r="C15" i="14" s="1"/>
  <c r="H58" i="6"/>
  <c r="F84" i="6"/>
  <c r="H84" i="6" s="1"/>
  <c r="F82" i="6"/>
  <c r="H82" i="6" s="1"/>
  <c r="F79" i="6"/>
  <c r="F76" i="6"/>
  <c r="H76" i="6" s="1"/>
  <c r="F73" i="6"/>
  <c r="H73" i="6" s="1"/>
  <c r="F71" i="6"/>
  <c r="H71" i="6" s="1"/>
  <c r="F68" i="6"/>
  <c r="H68" i="6" s="1"/>
  <c r="F66" i="6"/>
  <c r="H66" i="6" s="1"/>
  <c r="F63" i="6"/>
  <c r="H63" i="6" s="1"/>
  <c r="F61" i="6"/>
  <c r="H61" i="6" s="1"/>
  <c r="F65" i="6"/>
  <c r="H65" i="6" s="1"/>
  <c r="F70" i="6"/>
  <c r="H70" i="6" s="1"/>
  <c r="F81" i="6"/>
  <c r="H81" i="6" s="1"/>
  <c r="J71" i="6" l="1"/>
  <c r="L71" i="6" s="1"/>
  <c r="AB71" i="6" s="1"/>
  <c r="D24" i="14" s="1"/>
  <c r="J66" i="6"/>
  <c r="L66" i="6" s="1"/>
  <c r="AB66" i="6" s="1"/>
  <c r="D21" i="14" s="1"/>
  <c r="J61" i="6"/>
  <c r="L61" i="6" s="1"/>
  <c r="AB61" i="6" s="1"/>
  <c r="D18" i="14" s="1"/>
  <c r="J84" i="6"/>
  <c r="J65" i="6"/>
  <c r="L65" i="6" s="1"/>
  <c r="AB65" i="6" s="1"/>
  <c r="D20" i="14" s="1"/>
  <c r="J70" i="6"/>
  <c r="L70" i="6" s="1"/>
  <c r="AB70" i="6" s="1"/>
  <c r="D23" i="14" s="1"/>
  <c r="J73" i="6"/>
  <c r="L73" i="6" s="1"/>
  <c r="AB73" i="6" s="1"/>
  <c r="D25" i="14" s="1"/>
  <c r="J63" i="6"/>
  <c r="L63" i="6" s="1"/>
  <c r="AB63" i="6" s="1"/>
  <c r="D19" i="14" s="1"/>
  <c r="J76" i="6"/>
  <c r="L76" i="6" s="1"/>
  <c r="AB76" i="6" s="1"/>
  <c r="D26" i="14" s="1"/>
  <c r="J82" i="6"/>
  <c r="L82" i="6" s="1"/>
  <c r="AB82" i="6" s="1"/>
  <c r="D29" i="14" s="1"/>
  <c r="J68" i="6"/>
  <c r="L68" i="6" s="1"/>
  <c r="AB68" i="6" s="1"/>
  <c r="D22" i="14" s="1"/>
  <c r="J79" i="6"/>
  <c r="L79" i="6" s="1"/>
  <c r="AB79" i="6" s="1"/>
  <c r="D27" i="14" s="1"/>
  <c r="L54" i="6"/>
  <c r="AB54" i="6" s="1"/>
  <c r="D15" i="14" s="1"/>
  <c r="L55" i="6"/>
  <c r="AB55" i="6" s="1"/>
  <c r="D16" i="14" s="1"/>
  <c r="L53" i="6"/>
  <c r="AB53" i="6" s="1"/>
  <c r="D14" i="14" s="1"/>
  <c r="AB58" i="6"/>
  <c r="D17" i="14" s="1"/>
  <c r="AA65" i="6"/>
  <c r="C20" i="14" s="1"/>
  <c r="AA68" i="6"/>
  <c r="C22" i="14" s="1"/>
  <c r="H79" i="6"/>
  <c r="AA79" i="6" s="1"/>
  <c r="C27" i="14" s="1"/>
  <c r="AA61" i="6"/>
  <c r="C18" i="14" s="1"/>
  <c r="AA71" i="6"/>
  <c r="C24" i="14" s="1"/>
  <c r="AA82" i="6"/>
  <c r="C29" i="14" s="1"/>
  <c r="AA81" i="6"/>
  <c r="C28" i="14" s="1"/>
  <c r="AA63" i="6"/>
  <c r="C19" i="14" s="1"/>
  <c r="AA73" i="6"/>
  <c r="C25" i="14" s="1"/>
  <c r="AA84" i="6"/>
  <c r="C30" i="14" s="1"/>
  <c r="AA70" i="6"/>
  <c r="C23" i="14" s="1"/>
  <c r="AA66" i="6"/>
  <c r="C21" i="14" s="1"/>
  <c r="AA76" i="6"/>
  <c r="C26" i="14" s="1"/>
  <c r="AA58" i="6"/>
  <c r="C17" i="14" s="1"/>
  <c r="L84" i="6" l="1"/>
  <c r="AB84" i="6" s="1"/>
  <c r="D30" i="14" s="1"/>
</calcChain>
</file>

<file path=xl/sharedStrings.xml><?xml version="1.0" encoding="utf-8"?>
<sst xmlns="http://schemas.openxmlformats.org/spreadsheetml/2006/main" count="693" uniqueCount="234">
  <si>
    <t>健康福祉</t>
    <rPh sb="0" eb="2">
      <t>ケンコウ</t>
    </rPh>
    <rPh sb="2" eb="4">
      <t>フクシ</t>
    </rPh>
    <phoneticPr fontId="1"/>
  </si>
  <si>
    <t>経済成長</t>
    <rPh sb="0" eb="4">
      <t>ケイザイセイチョウ</t>
    </rPh>
    <phoneticPr fontId="1"/>
  </si>
  <si>
    <t>技術革新</t>
    <rPh sb="0" eb="2">
      <t>ギジュツ</t>
    </rPh>
    <rPh sb="2" eb="4">
      <t>カクシン</t>
    </rPh>
    <phoneticPr fontId="1"/>
  </si>
  <si>
    <t>不平等をなくす</t>
    <rPh sb="0" eb="3">
      <t>フビョウドウ</t>
    </rPh>
    <phoneticPr fontId="1"/>
  </si>
  <si>
    <t>まちづくり</t>
    <phoneticPr fontId="1"/>
  </si>
  <si>
    <t>海の豊かさ</t>
    <rPh sb="0" eb="1">
      <t>ウミ</t>
    </rPh>
    <rPh sb="2" eb="3">
      <t>ユタ</t>
    </rPh>
    <phoneticPr fontId="1"/>
  </si>
  <si>
    <t>陸の豊かさ</t>
    <rPh sb="0" eb="1">
      <t>リク</t>
    </rPh>
    <rPh sb="2" eb="3">
      <t>ユタ</t>
    </rPh>
    <phoneticPr fontId="1"/>
  </si>
  <si>
    <t>平和公平</t>
    <rPh sb="0" eb="2">
      <t>ヘイワ</t>
    </rPh>
    <rPh sb="2" eb="4">
      <t>コウヘイ</t>
    </rPh>
    <phoneticPr fontId="1"/>
  </si>
  <si>
    <t>パートナーシップ</t>
    <phoneticPr fontId="1"/>
  </si>
  <si>
    <t>Strength－Weakness</t>
    <phoneticPr fontId="1"/>
  </si>
  <si>
    <t>（強み）－（弱み）</t>
    <phoneticPr fontId="1"/>
  </si>
  <si>
    <t>Opportunity－Threat</t>
    <phoneticPr fontId="1"/>
  </si>
  <si>
    <t>（機会）－（脅威）</t>
    <phoneticPr fontId="1"/>
  </si>
  <si>
    <t>100％　⇔　0％</t>
    <phoneticPr fontId="1"/>
  </si>
  <si>
    <r>
      <t>100％　⇔　</t>
    </r>
    <r>
      <rPr>
        <sz val="11"/>
        <color rgb="FFFF0000"/>
        <rFont val="游ゴシック"/>
        <family val="3"/>
        <charset val="128"/>
        <scheme val="minor"/>
      </rPr>
      <t>-100％</t>
    </r>
    <phoneticPr fontId="1"/>
  </si>
  <si>
    <t>貧困をなくす</t>
    <rPh sb="0" eb="2">
      <t>ヒンコン</t>
    </rPh>
    <phoneticPr fontId="1"/>
  </si>
  <si>
    <t>飢餓をゼロ</t>
    <rPh sb="0" eb="2">
      <t>キガ</t>
    </rPh>
    <phoneticPr fontId="1"/>
  </si>
  <si>
    <t>質の高い教育</t>
    <rPh sb="0" eb="1">
      <t>シツ</t>
    </rPh>
    <rPh sb="2" eb="3">
      <t>タカ</t>
    </rPh>
    <rPh sb="4" eb="6">
      <t>キョウイク</t>
    </rPh>
    <phoneticPr fontId="1"/>
  </si>
  <si>
    <t>ジェンダー平等</t>
    <rPh sb="5" eb="7">
      <t>ビョウドウ</t>
    </rPh>
    <phoneticPr fontId="1"/>
  </si>
  <si>
    <t>安全な水とトイレ</t>
    <rPh sb="0" eb="2">
      <t>アンゼン</t>
    </rPh>
    <rPh sb="3" eb="4">
      <t>ミズ</t>
    </rPh>
    <phoneticPr fontId="1"/>
  </si>
  <si>
    <t>クリーンエネルギー</t>
    <phoneticPr fontId="1"/>
  </si>
  <si>
    <t>作る責任、使う責任</t>
    <rPh sb="0" eb="1">
      <t>ツク</t>
    </rPh>
    <rPh sb="2" eb="4">
      <t>セキニン</t>
    </rPh>
    <rPh sb="5" eb="6">
      <t>ツカ</t>
    </rPh>
    <rPh sb="7" eb="9">
      <t>セキニン</t>
    </rPh>
    <phoneticPr fontId="1"/>
  </si>
  <si>
    <t>気候変動対策</t>
    <rPh sb="0" eb="4">
      <t>キコウヘンドウ</t>
    </rPh>
    <rPh sb="4" eb="6">
      <t>タイサク</t>
    </rPh>
    <phoneticPr fontId="1"/>
  </si>
  <si>
    <t>飢餓（食糧生産、食糧輸出入）の対策となる事業ですか？</t>
    <rPh sb="0" eb="2">
      <t>キガ</t>
    </rPh>
    <rPh sb="3" eb="7">
      <t>ショクリョウセイサン</t>
    </rPh>
    <rPh sb="8" eb="10">
      <t>ショクリョウ</t>
    </rPh>
    <rPh sb="10" eb="13">
      <t>ユシュツニュウ</t>
    </rPh>
    <rPh sb="15" eb="17">
      <t>タイサク</t>
    </rPh>
    <rPh sb="20" eb="22">
      <t>ジギョウ</t>
    </rPh>
    <phoneticPr fontId="1"/>
  </si>
  <si>
    <t>貧困（発展途上国への経済（産業連携）支援、フェアトレードの実施）の対策となる事業ですか？</t>
    <rPh sb="0" eb="2">
      <t>ヒンコン</t>
    </rPh>
    <rPh sb="3" eb="5">
      <t>ハッテン</t>
    </rPh>
    <rPh sb="5" eb="7">
      <t>トジョウ</t>
    </rPh>
    <rPh sb="7" eb="8">
      <t>コク</t>
    </rPh>
    <rPh sb="10" eb="12">
      <t>ケイザイ</t>
    </rPh>
    <rPh sb="13" eb="15">
      <t>サンギョウ</t>
    </rPh>
    <rPh sb="15" eb="17">
      <t>レンケイ</t>
    </rPh>
    <rPh sb="18" eb="20">
      <t>シエン</t>
    </rPh>
    <rPh sb="29" eb="31">
      <t>ジッシ</t>
    </rPh>
    <rPh sb="33" eb="35">
      <t>タイサク</t>
    </rPh>
    <rPh sb="38" eb="40">
      <t>ジギョウ</t>
    </rPh>
    <phoneticPr fontId="1"/>
  </si>
  <si>
    <t>全体事業の割合</t>
    <rPh sb="0" eb="4">
      <t>ゼンタイジギョウ</t>
    </rPh>
    <rPh sb="5" eb="7">
      <t>ワリアイ</t>
    </rPh>
    <phoneticPr fontId="1"/>
  </si>
  <si>
    <t>交通事故防止の活動をしていますか？</t>
    <rPh sb="0" eb="2">
      <t>コウツウ</t>
    </rPh>
    <rPh sb="2" eb="4">
      <t>ジコ</t>
    </rPh>
    <rPh sb="4" eb="6">
      <t>ボウシ</t>
    </rPh>
    <rPh sb="7" eb="9">
      <t>カツドウ</t>
    </rPh>
    <phoneticPr fontId="1"/>
  </si>
  <si>
    <t>従業員への健康管理はできていますか？</t>
    <rPh sb="0" eb="3">
      <t>ジュウギョウイン</t>
    </rPh>
    <rPh sb="5" eb="9">
      <t>ケンコウカンリ</t>
    </rPh>
    <phoneticPr fontId="1"/>
  </si>
  <si>
    <t>有害な化学物質を使用し適切な安全管理ができていますか</t>
    <rPh sb="0" eb="2">
      <t>ユウガイ</t>
    </rPh>
    <rPh sb="3" eb="7">
      <t>カガクブッシツ</t>
    </rPh>
    <rPh sb="8" eb="10">
      <t>シヨウ</t>
    </rPh>
    <rPh sb="11" eb="13">
      <t>テキセツ</t>
    </rPh>
    <rPh sb="14" eb="18">
      <t>アンゼンカンリ</t>
    </rPh>
    <phoneticPr fontId="1"/>
  </si>
  <si>
    <t>仕事に必要な技能を備えるための技術的・職業的スキルを高める教育の機会を提供していますか？</t>
    <rPh sb="15" eb="18">
      <t>ギジュツテキ</t>
    </rPh>
    <rPh sb="19" eb="21">
      <t>ショクギョウ</t>
    </rPh>
    <rPh sb="21" eb="22">
      <t>テキ</t>
    </rPh>
    <rPh sb="26" eb="27">
      <t>タカ</t>
    </rPh>
    <rPh sb="29" eb="31">
      <t>キョウイク</t>
    </rPh>
    <rPh sb="32" eb="34">
      <t>キカイ</t>
    </rPh>
    <rPh sb="35" eb="37">
      <t>テイキョウ</t>
    </rPh>
    <phoneticPr fontId="1"/>
  </si>
  <si>
    <t>全ての社員・従業員が、持続可能な開発を促進するために必要な知識及び技能を習得できるように工夫をしていますか？</t>
    <rPh sb="3" eb="5">
      <t>シャイン</t>
    </rPh>
    <rPh sb="6" eb="9">
      <t>ジュウギョウイン</t>
    </rPh>
    <rPh sb="44" eb="46">
      <t>クフウ</t>
    </rPh>
    <phoneticPr fontId="1"/>
  </si>
  <si>
    <t>国籍で職業差別はしていませんか？
※外国人労働者を雇用している場合。</t>
    <rPh sb="0" eb="2">
      <t>コクセキ</t>
    </rPh>
    <rPh sb="3" eb="5">
      <t>ショクギョウ</t>
    </rPh>
    <rPh sb="5" eb="7">
      <t>サベツ</t>
    </rPh>
    <rPh sb="18" eb="20">
      <t>ガイコク</t>
    </rPh>
    <rPh sb="20" eb="21">
      <t>ジン</t>
    </rPh>
    <rPh sb="21" eb="24">
      <t>ロウドウシャ</t>
    </rPh>
    <rPh sb="25" eb="27">
      <t>コヨウ</t>
    </rPh>
    <rPh sb="31" eb="33">
      <t>バアイ</t>
    </rPh>
    <phoneticPr fontId="1"/>
  </si>
  <si>
    <t>未処理の排水を流していませんか？
※下水道施設及び、合併浄化槽への接続をしていますか？</t>
    <rPh sb="7" eb="8">
      <t>ナガ</t>
    </rPh>
    <rPh sb="18" eb="21">
      <t>ゲスイドウ</t>
    </rPh>
    <rPh sb="21" eb="23">
      <t>シセツ</t>
    </rPh>
    <rPh sb="23" eb="24">
      <t>オヨ</t>
    </rPh>
    <rPh sb="26" eb="28">
      <t>ガッペイ</t>
    </rPh>
    <rPh sb="28" eb="31">
      <t>ジョウカソウ</t>
    </rPh>
    <rPh sb="33" eb="35">
      <t>セツゾク</t>
    </rPh>
    <phoneticPr fontId="1"/>
  </si>
  <si>
    <t>再生可能エネルギーの利用（自社設備導入および再エネ契約等）があるのかの確認です。全体のエネルギー消費の割合はどれくらいですか？</t>
    <rPh sb="10" eb="12">
      <t>リヨウ</t>
    </rPh>
    <rPh sb="13" eb="15">
      <t>ジシャ</t>
    </rPh>
    <rPh sb="15" eb="17">
      <t>セツビ</t>
    </rPh>
    <rPh sb="17" eb="19">
      <t>ドウニュウ</t>
    </rPh>
    <rPh sb="22" eb="23">
      <t>サイ</t>
    </rPh>
    <rPh sb="25" eb="27">
      <t>ケイヤク</t>
    </rPh>
    <rPh sb="27" eb="28">
      <t>トウ</t>
    </rPh>
    <rPh sb="35" eb="37">
      <t>カクニン</t>
    </rPh>
    <rPh sb="40" eb="42">
      <t>ゼンタイ</t>
    </rPh>
    <rPh sb="48" eb="50">
      <t>ショウヒ</t>
    </rPh>
    <rPh sb="51" eb="53">
      <t>ワリアイ</t>
    </rPh>
    <phoneticPr fontId="1"/>
  </si>
  <si>
    <t>トイレは、男女別に設置していますか？
※労働安全衛生法に基づく「事務所衛生基準規則（従業員10人を超えている場合）」の遵守出来ていますか。</t>
    <rPh sb="5" eb="7">
      <t>ダンジョ</t>
    </rPh>
    <rPh sb="7" eb="8">
      <t>ベツ</t>
    </rPh>
    <rPh sb="9" eb="11">
      <t>セッチ</t>
    </rPh>
    <rPh sb="59" eb="61">
      <t>ジュンシュ</t>
    </rPh>
    <rPh sb="61" eb="63">
      <t>デキ</t>
    </rPh>
    <phoneticPr fontId="1"/>
  </si>
  <si>
    <t>従業員には生産的な仕事や働きがいのある仕事を与えられていますか？</t>
    <rPh sb="0" eb="3">
      <t>ジュウギョウイン</t>
    </rPh>
    <rPh sb="9" eb="11">
      <t>シゴト</t>
    </rPh>
    <rPh sb="22" eb="23">
      <t>アタ</t>
    </rPh>
    <phoneticPr fontId="1"/>
  </si>
  <si>
    <t>会社組織として成長（経済成長）もしくは生産性の向上ができていますか？</t>
    <rPh sb="7" eb="9">
      <t>セイチョウ</t>
    </rPh>
    <rPh sb="10" eb="12">
      <t>ケイザイ</t>
    </rPh>
    <rPh sb="12" eb="14">
      <t>セイチョウ</t>
    </rPh>
    <rPh sb="19" eb="22">
      <t>セイサンセイ</t>
    </rPh>
    <rPh sb="23" eb="25">
      <t>コウジョウ</t>
    </rPh>
    <phoneticPr fontId="1"/>
  </si>
  <si>
    <t>資源の利用効率の向上（無駄な資源の効率）ができていますか？</t>
    <rPh sb="11" eb="13">
      <t>ムダ</t>
    </rPh>
    <rPh sb="14" eb="16">
      <t>シゲン</t>
    </rPh>
    <rPh sb="17" eb="19">
      <t>コウリツ</t>
    </rPh>
    <phoneticPr fontId="1"/>
  </si>
  <si>
    <t>クリーン技術及び環境に配慮した技術の導入が進んでいますか？</t>
    <rPh sb="21" eb="22">
      <t>スス</t>
    </rPh>
    <phoneticPr fontId="1"/>
  </si>
  <si>
    <t>年齢、性別、障害、人種、民族、出自、宗教他の状況に関わりなく、すべての従業員が平等な仕事ができていますか？</t>
    <rPh sb="35" eb="38">
      <t>ジュウギョウイン</t>
    </rPh>
    <rPh sb="39" eb="41">
      <t>ビョウドウ</t>
    </rPh>
    <rPh sb="42" eb="44">
      <t>シゴト</t>
    </rPh>
    <phoneticPr fontId="1"/>
  </si>
  <si>
    <t>男女の職業差別はしていませんか？
※労働安全衛生法などの男女と年齢による作業区分（重量物取扱い作業等）は含みません。</t>
    <rPh sb="0" eb="2">
      <t>ダンジョ</t>
    </rPh>
    <rPh sb="3" eb="5">
      <t>ショクギョウ</t>
    </rPh>
    <rPh sb="5" eb="7">
      <t>サベツ</t>
    </rPh>
    <rPh sb="18" eb="25">
      <t>ロウドウアンゼンエイセイホウ</t>
    </rPh>
    <rPh sb="28" eb="30">
      <t>ダンジョ</t>
    </rPh>
    <rPh sb="31" eb="33">
      <t>ネンレイ</t>
    </rPh>
    <rPh sb="36" eb="38">
      <t>サギョウ</t>
    </rPh>
    <rPh sb="38" eb="40">
      <t>クブン</t>
    </rPh>
    <rPh sb="49" eb="50">
      <t>トウ</t>
    </rPh>
    <rPh sb="52" eb="53">
      <t>フク</t>
    </rPh>
    <phoneticPr fontId="1"/>
  </si>
  <si>
    <t>事業活動に伴う廃棄物の管理ができていますか。</t>
    <rPh sb="0" eb="4">
      <t>ジギョウカツドウ</t>
    </rPh>
    <rPh sb="5" eb="6">
      <t>トモナ</t>
    </rPh>
    <phoneticPr fontId="1"/>
  </si>
  <si>
    <t>事業活動に伴う大気汚染の排出への軽減対策はできていますか（事業活動で使用する車両の利用では、整備ができているかなど）？</t>
    <rPh sb="0" eb="4">
      <t>ジギョウカツドウ</t>
    </rPh>
    <rPh sb="5" eb="6">
      <t>トモナ</t>
    </rPh>
    <rPh sb="9" eb="11">
      <t>オセン</t>
    </rPh>
    <rPh sb="12" eb="14">
      <t>ハイシュツ</t>
    </rPh>
    <rPh sb="16" eb="20">
      <t>ケイゲンタイサク</t>
    </rPh>
    <rPh sb="29" eb="33">
      <t>ジギョウカツドウ</t>
    </rPh>
    <rPh sb="34" eb="36">
      <t>シヨウ</t>
    </rPh>
    <rPh sb="38" eb="40">
      <t>シャリョウ</t>
    </rPh>
    <rPh sb="41" eb="43">
      <t>リヨウ</t>
    </rPh>
    <rPh sb="46" eb="48">
      <t>セイビ</t>
    </rPh>
    <phoneticPr fontId="1"/>
  </si>
  <si>
    <t>天然資源の持続可能な管理と効率的な利用ができていますか？</t>
    <phoneticPr fontId="1"/>
  </si>
  <si>
    <t>廃棄物の発生防止、削減、再生利用及び再利用の取り組みを実践していますか？</t>
    <rPh sb="22" eb="23">
      <t>ト</t>
    </rPh>
    <rPh sb="24" eb="25">
      <t>ク</t>
    </rPh>
    <rPh sb="27" eb="29">
      <t>ジッセン</t>
    </rPh>
    <phoneticPr fontId="1"/>
  </si>
  <si>
    <t>製品ライフサイクルを考慮して、長期使用ができる製品、再利用ができる製品、再生可能な製品を購入・調達していますか？</t>
    <rPh sb="10" eb="12">
      <t>コウリョ</t>
    </rPh>
    <rPh sb="15" eb="19">
      <t>チョウキシヨウ</t>
    </rPh>
    <rPh sb="23" eb="25">
      <t>セイヒン</t>
    </rPh>
    <rPh sb="26" eb="29">
      <t>サイリヨウ</t>
    </rPh>
    <rPh sb="33" eb="35">
      <t>セイヒン</t>
    </rPh>
    <rPh sb="36" eb="40">
      <t>サイセイカノウ</t>
    </rPh>
    <rPh sb="41" eb="43">
      <t>セイヒン</t>
    </rPh>
    <rPh sb="44" eb="46">
      <t>コウニュウ</t>
    </rPh>
    <rPh sb="47" eb="49">
      <t>チョウタツ</t>
    </rPh>
    <phoneticPr fontId="1"/>
  </si>
  <si>
    <t>気候変動への緩和策として、省エネルギー活動、少資源活動に取り組んでいますか？</t>
    <rPh sb="0" eb="4">
      <t>キコウヘンドウ</t>
    </rPh>
    <rPh sb="6" eb="8">
      <t>カンワ</t>
    </rPh>
    <rPh sb="8" eb="9">
      <t>サク</t>
    </rPh>
    <rPh sb="13" eb="14">
      <t>ショウ</t>
    </rPh>
    <rPh sb="19" eb="21">
      <t>カツドウ</t>
    </rPh>
    <rPh sb="22" eb="23">
      <t>ショウ</t>
    </rPh>
    <rPh sb="23" eb="25">
      <t>シゲン</t>
    </rPh>
    <rPh sb="25" eb="27">
      <t>カツドウ</t>
    </rPh>
    <rPh sb="28" eb="29">
      <t>ト</t>
    </rPh>
    <rPh sb="30" eb="31">
      <t>ク</t>
    </rPh>
    <phoneticPr fontId="1"/>
  </si>
  <si>
    <t>気候変動への適応策として、従業員の熱中症対策を講じていますか？</t>
    <rPh sb="0" eb="4">
      <t>キコウヘンドウ</t>
    </rPh>
    <rPh sb="6" eb="8">
      <t>テキオウ</t>
    </rPh>
    <rPh sb="8" eb="9">
      <t>サク</t>
    </rPh>
    <rPh sb="13" eb="16">
      <t>ジュウギョウイン</t>
    </rPh>
    <rPh sb="17" eb="22">
      <t>ネッチュウショウタイサク</t>
    </rPh>
    <rPh sb="23" eb="24">
      <t>コウ</t>
    </rPh>
    <phoneticPr fontId="1"/>
  </si>
  <si>
    <t>気候変動への適応策として、大雨や洪水・冠水などの危険を予測し、緊急事態への準備と対応ができていますか？</t>
    <rPh sb="0" eb="4">
      <t>キコウヘンドウ</t>
    </rPh>
    <rPh sb="6" eb="8">
      <t>テキオウ</t>
    </rPh>
    <rPh sb="8" eb="9">
      <t>サク</t>
    </rPh>
    <rPh sb="13" eb="15">
      <t>オオアメ</t>
    </rPh>
    <rPh sb="16" eb="18">
      <t>コウズイ</t>
    </rPh>
    <rPh sb="19" eb="21">
      <t>カンスイ</t>
    </rPh>
    <rPh sb="24" eb="26">
      <t>キケン</t>
    </rPh>
    <rPh sb="27" eb="29">
      <t>ヨソク</t>
    </rPh>
    <rPh sb="31" eb="33">
      <t>キンキュウ</t>
    </rPh>
    <rPh sb="33" eb="35">
      <t>ジタイ</t>
    </rPh>
    <rPh sb="37" eb="39">
      <t>ジュンビ</t>
    </rPh>
    <rPh sb="40" eb="42">
      <t>タイオウ</t>
    </rPh>
    <phoneticPr fontId="1"/>
  </si>
  <si>
    <t>海洋汚染の原因となるマイクロプラスチックの陸上から出るプラスチックごみを適切に分別し回収していますか？</t>
    <rPh sb="0" eb="4">
      <t>カイヨウオセン</t>
    </rPh>
    <rPh sb="5" eb="7">
      <t>ゲンイン</t>
    </rPh>
    <rPh sb="21" eb="23">
      <t>リクジョウ</t>
    </rPh>
    <rPh sb="25" eb="26">
      <t>デ</t>
    </rPh>
    <rPh sb="36" eb="38">
      <t>テキセツ</t>
    </rPh>
    <rPh sb="39" eb="41">
      <t>ブンベツ</t>
    </rPh>
    <rPh sb="42" eb="44">
      <t>カイシュウ</t>
    </rPh>
    <phoneticPr fontId="1"/>
  </si>
  <si>
    <t>海洋及び海岸、並びに河川等の生物多様性の保護活動（清掃を含め）を組織・従業員と実施していますか（過去1年程度（コロナ禍のため過去3年程度）？</t>
    <rPh sb="0" eb="2">
      <t>カイヨウ</t>
    </rPh>
    <rPh sb="2" eb="3">
      <t>オヨ</t>
    </rPh>
    <rPh sb="4" eb="6">
      <t>カイガン</t>
    </rPh>
    <rPh sb="7" eb="8">
      <t>ナラ</t>
    </rPh>
    <rPh sb="10" eb="12">
      <t>カセン</t>
    </rPh>
    <rPh sb="12" eb="13">
      <t>トウ</t>
    </rPh>
    <rPh sb="14" eb="19">
      <t>セイブツタヨウセイ</t>
    </rPh>
    <rPh sb="20" eb="22">
      <t>ホゴ</t>
    </rPh>
    <rPh sb="22" eb="24">
      <t>カツドウ</t>
    </rPh>
    <rPh sb="25" eb="27">
      <t>セイソウ</t>
    </rPh>
    <rPh sb="28" eb="29">
      <t>フク</t>
    </rPh>
    <rPh sb="32" eb="34">
      <t>ソシキ</t>
    </rPh>
    <rPh sb="35" eb="38">
      <t>ジュウギョウイン</t>
    </rPh>
    <rPh sb="39" eb="41">
      <t>ジッシ</t>
    </rPh>
    <rPh sb="48" eb="50">
      <t>カコ</t>
    </rPh>
    <rPh sb="51" eb="52">
      <t>ネン</t>
    </rPh>
    <rPh sb="52" eb="54">
      <t>テイド</t>
    </rPh>
    <rPh sb="58" eb="59">
      <t>カ</t>
    </rPh>
    <rPh sb="62" eb="64">
      <t>カコ</t>
    </rPh>
    <rPh sb="65" eb="68">
      <t>ネンテイド</t>
    </rPh>
    <phoneticPr fontId="1"/>
  </si>
  <si>
    <t>森林、湿地、山地を含めた陸域生態系と内陸淡水生態系の保全と保護活動（植樹、清掃、外来種の駆除などを含め）を組織・従業員と実施していますか（過去1年程度（コロナ禍のため過去3年程度）？</t>
    <rPh sb="9" eb="10">
      <t>フク</t>
    </rPh>
    <rPh sb="34" eb="36">
      <t>ショクジュ</t>
    </rPh>
    <rPh sb="40" eb="43">
      <t>ガイライシュ</t>
    </rPh>
    <rPh sb="44" eb="46">
      <t>クジョ</t>
    </rPh>
    <rPh sb="60" eb="62">
      <t>ジッシ</t>
    </rPh>
    <phoneticPr fontId="1"/>
  </si>
  <si>
    <t>あらゆる形態の汚職や贈賄、不正競争行為をしていませんか？
（していないが100，してしまったが0）</t>
    <rPh sb="13" eb="15">
      <t>フセイ</t>
    </rPh>
    <rPh sb="15" eb="17">
      <t>キョウソウ</t>
    </rPh>
    <rPh sb="17" eb="19">
      <t>コウイ</t>
    </rPh>
    <phoneticPr fontId="1"/>
  </si>
  <si>
    <t>都道府県の暴力団排除条例に規定する者（暴力団員等）と密接な関わりを持っていませんか。</t>
    <rPh sb="0" eb="4">
      <t>トドウフケン</t>
    </rPh>
    <rPh sb="19" eb="24">
      <t>ボウリョクダンイントウ</t>
    </rPh>
    <rPh sb="33" eb="34">
      <t>モ</t>
    </rPh>
    <phoneticPr fontId="1"/>
  </si>
  <si>
    <t>職場体験や学生インターンシップを受入れ、職業の学びの場を提供していますか？</t>
    <rPh sb="0" eb="2">
      <t>ショクバ</t>
    </rPh>
    <rPh sb="2" eb="4">
      <t>タイケン</t>
    </rPh>
    <rPh sb="5" eb="7">
      <t>ガクセイ</t>
    </rPh>
    <rPh sb="16" eb="17">
      <t>ウ</t>
    </rPh>
    <rPh sb="17" eb="18">
      <t>イ</t>
    </rPh>
    <rPh sb="20" eb="22">
      <t>ショクギョウ</t>
    </rPh>
    <rPh sb="23" eb="24">
      <t>マナ</t>
    </rPh>
    <rPh sb="26" eb="27">
      <t>バ</t>
    </rPh>
    <rPh sb="28" eb="30">
      <t>テイキョウ</t>
    </rPh>
    <phoneticPr fontId="3"/>
  </si>
  <si>
    <t>SDGsの視点を持ち、原材料等の調達先を選定する組織内ルール（規定・基準。例えば、グリーン調達基準等）を有して取引ができていますか？</t>
    <rPh sb="5" eb="7">
      <t>シテン</t>
    </rPh>
    <rPh sb="8" eb="9">
      <t>モ</t>
    </rPh>
    <rPh sb="11" eb="14">
      <t>ゲンザイリョウ</t>
    </rPh>
    <rPh sb="14" eb="15">
      <t>トウ</t>
    </rPh>
    <rPh sb="16" eb="18">
      <t>チョウタツ</t>
    </rPh>
    <rPh sb="18" eb="19">
      <t>サキ</t>
    </rPh>
    <rPh sb="20" eb="22">
      <t>センテイ</t>
    </rPh>
    <rPh sb="24" eb="27">
      <t>ソシキナイ</t>
    </rPh>
    <rPh sb="31" eb="33">
      <t>キテイ</t>
    </rPh>
    <rPh sb="34" eb="36">
      <t>キジュン</t>
    </rPh>
    <rPh sb="37" eb="38">
      <t>タト</t>
    </rPh>
    <rPh sb="45" eb="49">
      <t>チョウタツキジュン</t>
    </rPh>
    <rPh sb="49" eb="50">
      <t>トウ</t>
    </rPh>
    <rPh sb="52" eb="53">
      <t>ユウ</t>
    </rPh>
    <rPh sb="55" eb="57">
      <t>トリヒキ</t>
    </rPh>
    <phoneticPr fontId="1"/>
  </si>
  <si>
    <t>SDGsの視点と持続可能な資源の活用の視点を持ち、静脈産業（廃棄物を適正に、回収して再生・再利用、処理・処分など行う事業者）を選定して取引ができていますか？</t>
    <rPh sb="5" eb="7">
      <t>シテン</t>
    </rPh>
    <rPh sb="8" eb="12">
      <t>ジゾクカノウ</t>
    </rPh>
    <rPh sb="13" eb="15">
      <t>シゲン</t>
    </rPh>
    <rPh sb="16" eb="18">
      <t>カツヨウ</t>
    </rPh>
    <rPh sb="19" eb="21">
      <t>シテン</t>
    </rPh>
    <rPh sb="22" eb="23">
      <t>モ</t>
    </rPh>
    <rPh sb="25" eb="27">
      <t>ジョウミャク</t>
    </rPh>
    <rPh sb="27" eb="29">
      <t>サンギョウ</t>
    </rPh>
    <rPh sb="34" eb="36">
      <t>テキセイ</t>
    </rPh>
    <rPh sb="56" eb="57">
      <t>オコナ</t>
    </rPh>
    <rPh sb="58" eb="61">
      <t>ジギョウシャ</t>
    </rPh>
    <rPh sb="63" eb="65">
      <t>センテイ</t>
    </rPh>
    <rPh sb="67" eb="69">
      <t>トリヒキ</t>
    </rPh>
    <phoneticPr fontId="1"/>
  </si>
  <si>
    <t>SDGsの達成に向けた異業種と交流・連携や、産学官の連携した業務がありますか？交流・連携を使用を考えていますか？</t>
    <rPh sb="5" eb="7">
      <t>タッセイ</t>
    </rPh>
    <rPh sb="8" eb="9">
      <t>ム</t>
    </rPh>
    <rPh sb="11" eb="14">
      <t>イギョウシュ</t>
    </rPh>
    <rPh sb="15" eb="17">
      <t>コウリュウ</t>
    </rPh>
    <rPh sb="18" eb="20">
      <t>レンケイ</t>
    </rPh>
    <rPh sb="22" eb="25">
      <t>サンガクカン</t>
    </rPh>
    <rPh sb="26" eb="28">
      <t>レンケイ</t>
    </rPh>
    <rPh sb="30" eb="32">
      <t>ギョウム</t>
    </rPh>
    <rPh sb="39" eb="41">
      <t>コウリュウ</t>
    </rPh>
    <rPh sb="42" eb="44">
      <t>レンケイ</t>
    </rPh>
    <rPh sb="45" eb="47">
      <t>シヨウ</t>
    </rPh>
    <rPh sb="48" eb="49">
      <t>カンガ</t>
    </rPh>
    <phoneticPr fontId="1"/>
  </si>
  <si>
    <t>SDGs該当調査</t>
    <rPh sb="4" eb="6">
      <t>ガイトウ</t>
    </rPh>
    <rPh sb="6" eb="8">
      <t>チョウサ</t>
    </rPh>
    <phoneticPr fontId="1"/>
  </si>
  <si>
    <t>建設コンサルティング業</t>
    <rPh sb="0" eb="2">
      <t>ケンセツ</t>
    </rPh>
    <rPh sb="10" eb="11">
      <t>ギョウ</t>
    </rPh>
    <phoneticPr fontId="1"/>
  </si>
  <si>
    <t>運輸業</t>
    <rPh sb="0" eb="2">
      <t>ウンユ</t>
    </rPh>
    <rPh sb="2" eb="3">
      <t>ギョウ</t>
    </rPh>
    <phoneticPr fontId="1"/>
  </si>
  <si>
    <t>農業・林業</t>
    <rPh sb="0" eb="2">
      <t>ノウギョウ</t>
    </rPh>
    <rPh sb="3" eb="5">
      <t>リンギョウ</t>
    </rPh>
    <phoneticPr fontId="1"/>
  </si>
  <si>
    <t>医療・福祉業</t>
    <rPh sb="0" eb="2">
      <t>イリョウ</t>
    </rPh>
    <rPh sb="3" eb="5">
      <t>フクシ</t>
    </rPh>
    <rPh sb="5" eb="6">
      <t>ギョウ</t>
    </rPh>
    <phoneticPr fontId="1"/>
  </si>
  <si>
    <t>飲食店・宿泊業</t>
    <rPh sb="0" eb="3">
      <t>インショクテン</t>
    </rPh>
    <rPh sb="4" eb="7">
      <t>シュクハクギョウ</t>
    </rPh>
    <phoneticPr fontId="1"/>
  </si>
  <si>
    <t>卸売・小売業</t>
    <rPh sb="0" eb="1">
      <t>オロシ</t>
    </rPh>
    <rPh sb="1" eb="2">
      <t>ウ</t>
    </rPh>
    <rPh sb="3" eb="6">
      <t>コウリギョウ</t>
    </rPh>
    <phoneticPr fontId="1"/>
  </si>
  <si>
    <t>製造業（印刷）</t>
    <rPh sb="0" eb="3">
      <t>セイゾウギョウ</t>
    </rPh>
    <rPh sb="4" eb="6">
      <t>インサツ</t>
    </rPh>
    <phoneticPr fontId="1"/>
  </si>
  <si>
    <t>製造業（化学工業・石油製品）</t>
    <rPh sb="0" eb="3">
      <t>セイゾウギョウ</t>
    </rPh>
    <rPh sb="4" eb="6">
      <t>カガク</t>
    </rPh>
    <rPh sb="6" eb="8">
      <t>コウギョウ</t>
    </rPh>
    <rPh sb="9" eb="11">
      <t>セキユ</t>
    </rPh>
    <rPh sb="11" eb="13">
      <t>セイヒン</t>
    </rPh>
    <phoneticPr fontId="1"/>
  </si>
  <si>
    <t>製造業（食料品）</t>
    <rPh sb="0" eb="3">
      <t>セイゾウギョウ</t>
    </rPh>
    <rPh sb="4" eb="6">
      <t>ショクリョウ</t>
    </rPh>
    <phoneticPr fontId="1"/>
  </si>
  <si>
    <t>製造業（紙・紙加工品）</t>
    <rPh sb="0" eb="3">
      <t>セイゾウギョウ</t>
    </rPh>
    <rPh sb="4" eb="5">
      <t>カミ</t>
    </rPh>
    <rPh sb="6" eb="10">
      <t>カミカコウヒン</t>
    </rPh>
    <phoneticPr fontId="1"/>
  </si>
  <si>
    <t>漁業・水産養殖業</t>
    <rPh sb="0" eb="2">
      <t>ギョギョウ</t>
    </rPh>
    <rPh sb="3" eb="5">
      <t>スイサン</t>
    </rPh>
    <rPh sb="5" eb="7">
      <t>ヨウショク</t>
    </rPh>
    <rPh sb="7" eb="8">
      <t>ギョウ</t>
    </rPh>
    <phoneticPr fontId="1"/>
  </si>
  <si>
    <t>建設業（総合工事（土木・建築）、設備工事）</t>
    <rPh sb="0" eb="3">
      <t>ケンセツギョウ</t>
    </rPh>
    <rPh sb="4" eb="8">
      <t>ソウゴウコウジ</t>
    </rPh>
    <rPh sb="9" eb="11">
      <t>ドボク</t>
    </rPh>
    <rPh sb="12" eb="14">
      <t>ケンチク</t>
    </rPh>
    <rPh sb="16" eb="20">
      <t>セツビコウジ</t>
    </rPh>
    <phoneticPr fontId="1"/>
  </si>
  <si>
    <t>複合サービス（協同組合等）</t>
    <rPh sb="0" eb="2">
      <t>フクゴウ</t>
    </rPh>
    <rPh sb="7" eb="11">
      <t>キョウドウクミアイ</t>
    </rPh>
    <rPh sb="11" eb="12">
      <t>トウ</t>
    </rPh>
    <phoneticPr fontId="1"/>
  </si>
  <si>
    <t>サービス業（廃棄物処理業）</t>
    <rPh sb="4" eb="5">
      <t>ギョウ</t>
    </rPh>
    <rPh sb="6" eb="12">
      <t>ハイキブツショリギョウ</t>
    </rPh>
    <phoneticPr fontId="1"/>
  </si>
  <si>
    <t>サービス業（警備業、建物サービス（ビルメンテナンス）業、労働者派遣業）</t>
    <rPh sb="4" eb="5">
      <t>ギョウ</t>
    </rPh>
    <rPh sb="6" eb="8">
      <t>ケイビ</t>
    </rPh>
    <rPh sb="8" eb="9">
      <t>ギョウ</t>
    </rPh>
    <rPh sb="10" eb="12">
      <t>タテモノ</t>
    </rPh>
    <rPh sb="26" eb="27">
      <t>ギョウ</t>
    </rPh>
    <rPh sb="28" eb="31">
      <t>ロウドウシャ</t>
    </rPh>
    <rPh sb="31" eb="34">
      <t>ハケンギョウ</t>
    </rPh>
    <phoneticPr fontId="1"/>
  </si>
  <si>
    <t>サービス業（実業団体（商工会議所・商工会））</t>
    <rPh sb="4" eb="5">
      <t>ギョウ</t>
    </rPh>
    <rPh sb="6" eb="8">
      <t>ジツギョウ</t>
    </rPh>
    <rPh sb="8" eb="10">
      <t>ダンタイ</t>
    </rPh>
    <rPh sb="11" eb="16">
      <t>ショウコウカイギショ</t>
    </rPh>
    <rPh sb="17" eb="20">
      <t>ショウコウカイ</t>
    </rPh>
    <phoneticPr fontId="1"/>
  </si>
  <si>
    <t>サービス業（他に分類されないもの）</t>
    <rPh sb="4" eb="5">
      <t>ギョウ</t>
    </rPh>
    <rPh sb="6" eb="7">
      <t>タ</t>
    </rPh>
    <rPh sb="8" eb="10">
      <t>ブンルイ</t>
    </rPh>
    <phoneticPr fontId="1"/>
  </si>
  <si>
    <t>サービス業（自動車整備業、機械等修理業）</t>
    <rPh sb="4" eb="5">
      <t>ギョウ</t>
    </rPh>
    <rPh sb="6" eb="9">
      <t>ジドウシャ</t>
    </rPh>
    <rPh sb="9" eb="11">
      <t>セイビ</t>
    </rPh>
    <rPh sb="11" eb="12">
      <t>ギョウ</t>
    </rPh>
    <rPh sb="13" eb="15">
      <t>キカイ</t>
    </rPh>
    <rPh sb="15" eb="16">
      <t>トウ</t>
    </rPh>
    <rPh sb="16" eb="19">
      <t>シュウリギョウ</t>
    </rPh>
    <phoneticPr fontId="1"/>
  </si>
  <si>
    <t>製造業（工業製品〔プラスチック、金属、ゴム、窯業、鉄鋼、非金属製品　等〕）</t>
    <rPh sb="0" eb="3">
      <t>セイゾウギョウ</t>
    </rPh>
    <rPh sb="4" eb="6">
      <t>コウギョウ</t>
    </rPh>
    <rPh sb="6" eb="8">
      <t>セイヒン</t>
    </rPh>
    <rPh sb="16" eb="18">
      <t>キンゾク</t>
    </rPh>
    <rPh sb="22" eb="24">
      <t>ヨウギョウ</t>
    </rPh>
    <rPh sb="25" eb="27">
      <t>テッコウ</t>
    </rPh>
    <rPh sb="28" eb="31">
      <t>ヒキンゾク</t>
    </rPh>
    <rPh sb="31" eb="33">
      <t>セイヒン</t>
    </rPh>
    <rPh sb="34" eb="35">
      <t>トウ</t>
    </rPh>
    <phoneticPr fontId="1"/>
  </si>
  <si>
    <t>製造業（工業製品〔一般機械、電気機械、精密機械、電子部品、デバイス　等〕）</t>
    <rPh sb="0" eb="3">
      <t>セイゾウギョウ</t>
    </rPh>
    <rPh sb="4" eb="6">
      <t>コウギョウ</t>
    </rPh>
    <rPh sb="6" eb="8">
      <t>セイヒン</t>
    </rPh>
    <rPh sb="9" eb="13">
      <t>イッパンキカイ</t>
    </rPh>
    <rPh sb="14" eb="18">
      <t>デンキキカイ</t>
    </rPh>
    <rPh sb="19" eb="23">
      <t>セイミツキカイ</t>
    </rPh>
    <rPh sb="24" eb="26">
      <t>デンシ</t>
    </rPh>
    <rPh sb="26" eb="28">
      <t>ブヒン</t>
    </rPh>
    <rPh sb="34" eb="35">
      <t>トウ</t>
    </rPh>
    <phoneticPr fontId="1"/>
  </si>
  <si>
    <t>クリーンエネルギー</t>
  </si>
  <si>
    <t>まちづくり</t>
  </si>
  <si>
    <t>業種区分　※　日本標準産業分類を改変し引用</t>
    <rPh sb="0" eb="4">
      <t>ギョウシュクブン</t>
    </rPh>
    <rPh sb="7" eb="15">
      <t>ニホンヒョウジュンサンギョウブンルイ</t>
    </rPh>
    <rPh sb="16" eb="18">
      <t>カイヘン</t>
    </rPh>
    <rPh sb="19" eb="21">
      <t>インヨウ</t>
    </rPh>
    <phoneticPr fontId="1"/>
  </si>
  <si>
    <t>生活関連サービス（洗濯（洗濯業・取次業）、理美容）</t>
    <rPh sb="0" eb="2">
      <t>セイカツ</t>
    </rPh>
    <rPh sb="2" eb="4">
      <t>カンレン</t>
    </rPh>
    <rPh sb="9" eb="11">
      <t>センタク</t>
    </rPh>
    <rPh sb="12" eb="15">
      <t>センタクギョウ</t>
    </rPh>
    <rPh sb="16" eb="18">
      <t>トリツギ</t>
    </rPh>
    <rPh sb="18" eb="19">
      <t>ギョウ</t>
    </rPh>
    <rPh sb="21" eb="24">
      <t>リビヨウ</t>
    </rPh>
    <phoneticPr fontId="1"/>
  </si>
  <si>
    <t>○</t>
    <phoneticPr fontId="1"/>
  </si>
  <si>
    <t>業務に関する影響調査をしている</t>
    <rPh sb="0" eb="2">
      <t>ギョウム</t>
    </rPh>
    <rPh sb="3" eb="4">
      <t>カン</t>
    </rPh>
    <rPh sb="6" eb="8">
      <t>エイキョウ</t>
    </rPh>
    <rPh sb="8" eb="10">
      <t>チョウサ</t>
    </rPh>
    <phoneticPr fontId="1"/>
  </si>
  <si>
    <t>業務に関する法律の調査をしている</t>
    <rPh sb="0" eb="2">
      <t>ギョウム</t>
    </rPh>
    <rPh sb="3" eb="4">
      <t>カン</t>
    </rPh>
    <rPh sb="6" eb="8">
      <t>ホウリツ</t>
    </rPh>
    <rPh sb="9" eb="11">
      <t>チョウサ</t>
    </rPh>
    <phoneticPr fontId="1"/>
  </si>
  <si>
    <t>M-EMS／ISOなどの環境マネジメントシステムを構築している</t>
    <rPh sb="12" eb="14">
      <t>カンキョウ</t>
    </rPh>
    <rPh sb="25" eb="27">
      <t>コウチク</t>
    </rPh>
    <phoneticPr fontId="1"/>
  </si>
  <si>
    <t>業務に関する法律が順守できている</t>
    <rPh sb="0" eb="2">
      <t>ギョウム</t>
    </rPh>
    <rPh sb="3" eb="4">
      <t>カン</t>
    </rPh>
    <rPh sb="6" eb="8">
      <t>ホウリツ</t>
    </rPh>
    <rPh sb="9" eb="11">
      <t>ジュンシュ</t>
    </rPh>
    <phoneticPr fontId="1"/>
  </si>
  <si>
    <t>自己評価・内部監査ができている</t>
    <rPh sb="0" eb="4">
      <t>ジコヒョウカ</t>
    </rPh>
    <rPh sb="5" eb="9">
      <t>ナイブカンサ</t>
    </rPh>
    <phoneticPr fontId="1"/>
  </si>
  <si>
    <t>マネジメントレビュー（トップの見直し）ができている</t>
    <rPh sb="15" eb="17">
      <t>ミナオ</t>
    </rPh>
    <phoneticPr fontId="1"/>
  </si>
  <si>
    <t>M-EMSの認証はステップ１もしくはステップ2</t>
    <rPh sb="6" eb="8">
      <t>ニンショウ</t>
    </rPh>
    <phoneticPr fontId="1"/>
  </si>
  <si>
    <t>S1</t>
    <phoneticPr fontId="1"/>
  </si>
  <si>
    <t>S2</t>
    <phoneticPr fontId="1"/>
  </si>
  <si>
    <t>S2W</t>
    <phoneticPr fontId="1"/>
  </si>
  <si>
    <t>ISO14001</t>
    <phoneticPr fontId="1"/>
  </si>
  <si>
    <t>している</t>
    <phoneticPr fontId="1"/>
  </si>
  <si>
    <t>していない</t>
    <phoneticPr fontId="1"/>
  </si>
  <si>
    <t>順守している</t>
    <rPh sb="0" eb="2">
      <t>ジュンシュ</t>
    </rPh>
    <phoneticPr fontId="1"/>
  </si>
  <si>
    <t>順守できていない</t>
    <rPh sb="0" eb="2">
      <t>ジュンシュ</t>
    </rPh>
    <phoneticPr fontId="1"/>
  </si>
  <si>
    <t>社員に対して教育（SDGs・環境教育等）を定期的に実施している</t>
    <rPh sb="0" eb="2">
      <t>シャイン</t>
    </rPh>
    <rPh sb="3" eb="4">
      <t>タイ</t>
    </rPh>
    <rPh sb="6" eb="8">
      <t>キョウイク</t>
    </rPh>
    <rPh sb="14" eb="16">
      <t>カンキョウ</t>
    </rPh>
    <rPh sb="16" eb="18">
      <t>キョウイク</t>
    </rPh>
    <rPh sb="18" eb="19">
      <t>トウ</t>
    </rPh>
    <rPh sb="21" eb="24">
      <t>テイキテキ</t>
    </rPh>
    <rPh sb="25" eb="27">
      <t>ジッシ</t>
    </rPh>
    <phoneticPr fontId="1"/>
  </si>
  <si>
    <t>１度はしている</t>
    <rPh sb="1" eb="2">
      <t>ド</t>
    </rPh>
    <phoneticPr fontId="1"/>
  </si>
  <si>
    <t>定期的にしている</t>
    <rPh sb="0" eb="3">
      <t>テイキテキ</t>
    </rPh>
    <phoneticPr fontId="1"/>
  </si>
  <si>
    <t>マネジメントの目標（SDGS・環境等の目標）と計画がある</t>
    <rPh sb="7" eb="9">
      <t>モクヒョウ</t>
    </rPh>
    <rPh sb="15" eb="17">
      <t>カンキョウ</t>
    </rPh>
    <rPh sb="17" eb="18">
      <t>トウ</t>
    </rPh>
    <rPh sb="19" eb="21">
      <t>モクヒョウ</t>
    </rPh>
    <rPh sb="23" eb="25">
      <t>ケイカク</t>
    </rPh>
    <phoneticPr fontId="1"/>
  </si>
  <si>
    <t>計画がある</t>
    <rPh sb="0" eb="2">
      <t>ケイカク</t>
    </rPh>
    <phoneticPr fontId="1"/>
  </si>
  <si>
    <t>計画は無い</t>
    <rPh sb="0" eb="2">
      <t>ケイカク</t>
    </rPh>
    <rPh sb="3" eb="4">
      <t>ナ</t>
    </rPh>
    <phoneticPr fontId="1"/>
  </si>
  <si>
    <t>役職員には女性の投与がある</t>
    <rPh sb="0" eb="2">
      <t>ヤクショク</t>
    </rPh>
    <rPh sb="2" eb="3">
      <t>イン</t>
    </rPh>
    <rPh sb="5" eb="7">
      <t>ジョセイ</t>
    </rPh>
    <rPh sb="8" eb="10">
      <t>トウヨ</t>
    </rPh>
    <phoneticPr fontId="1"/>
  </si>
  <si>
    <t>半数以上</t>
    <rPh sb="0" eb="2">
      <t>ハンスウ</t>
    </rPh>
    <rPh sb="2" eb="4">
      <t>イジョウ</t>
    </rPh>
    <phoneticPr fontId="1"/>
  </si>
  <si>
    <t>2割～半数未満</t>
    <rPh sb="1" eb="2">
      <t>ワリ</t>
    </rPh>
    <rPh sb="3" eb="7">
      <t>ハンスウミマン</t>
    </rPh>
    <phoneticPr fontId="1"/>
  </si>
  <si>
    <t>2割以下</t>
    <rPh sb="1" eb="4">
      <t>ワリイカ</t>
    </rPh>
    <phoneticPr fontId="1"/>
  </si>
  <si>
    <t>従業員に外国籍の社員がいる</t>
    <rPh sb="0" eb="3">
      <t>ジュウギョウイン</t>
    </rPh>
    <rPh sb="4" eb="7">
      <t>ガイコクセキ</t>
    </rPh>
    <rPh sb="8" eb="10">
      <t>シャイン</t>
    </rPh>
    <phoneticPr fontId="1"/>
  </si>
  <si>
    <t>いる</t>
    <phoneticPr fontId="1"/>
  </si>
  <si>
    <t>いない</t>
    <phoneticPr fontId="1"/>
  </si>
  <si>
    <t>再生可能エネルギーなど設置している</t>
    <rPh sb="0" eb="4">
      <t>サイセイカノウ</t>
    </rPh>
    <rPh sb="11" eb="13">
      <t>セッチ</t>
    </rPh>
    <phoneticPr fontId="1"/>
  </si>
  <si>
    <t>再生可能エネルギーの購入をしている</t>
    <rPh sb="0" eb="4">
      <t>サイセイカノウ</t>
    </rPh>
    <rPh sb="10" eb="12">
      <t>コウニュウ</t>
    </rPh>
    <phoneticPr fontId="1"/>
  </si>
  <si>
    <t>設置していない</t>
    <rPh sb="0" eb="2">
      <t>セッチ</t>
    </rPh>
    <phoneticPr fontId="1"/>
  </si>
  <si>
    <t>購入していない</t>
    <rPh sb="0" eb="2">
      <t>コウニュウ</t>
    </rPh>
    <phoneticPr fontId="1"/>
  </si>
  <si>
    <t>設置している（エネルギーの50％以上）</t>
    <rPh sb="0" eb="2">
      <t>セッチ</t>
    </rPh>
    <rPh sb="16" eb="18">
      <t>イジョウ</t>
    </rPh>
    <phoneticPr fontId="1"/>
  </si>
  <si>
    <t>購入している（エネルギーの50％以上）</t>
    <rPh sb="0" eb="2">
      <t>コウニュウ</t>
    </rPh>
    <rPh sb="16" eb="18">
      <t>イジョウ</t>
    </rPh>
    <phoneticPr fontId="1"/>
  </si>
  <si>
    <t>設置している（エネルギーの20％以上50％未満）</t>
    <rPh sb="0" eb="2">
      <t>セッチ</t>
    </rPh>
    <rPh sb="16" eb="18">
      <t>イジョウ</t>
    </rPh>
    <rPh sb="21" eb="23">
      <t>ミマン</t>
    </rPh>
    <phoneticPr fontId="1"/>
  </si>
  <si>
    <t>購入している（エネルギーの20％以上50％未満）</t>
    <rPh sb="0" eb="2">
      <t>コウニュウ</t>
    </rPh>
    <phoneticPr fontId="1"/>
  </si>
  <si>
    <t>設置している（エネルギーの5％以上20％未満）</t>
    <rPh sb="0" eb="2">
      <t>セッチ</t>
    </rPh>
    <rPh sb="15" eb="17">
      <t>イジョウ</t>
    </rPh>
    <rPh sb="20" eb="22">
      <t>ミマン</t>
    </rPh>
    <phoneticPr fontId="1"/>
  </si>
  <si>
    <t>購入している（エネルギーの5％以上20％未満）</t>
    <rPh sb="0" eb="2">
      <t>コウニュウ</t>
    </rPh>
    <phoneticPr fontId="1"/>
  </si>
  <si>
    <t>設置している（エネルギーの5％未満）</t>
    <rPh sb="0" eb="2">
      <t>セッチ</t>
    </rPh>
    <rPh sb="15" eb="17">
      <t>ミマン</t>
    </rPh>
    <phoneticPr fontId="1"/>
  </si>
  <si>
    <t>購入している（エネルギーの5％未満）</t>
    <rPh sb="0" eb="2">
      <t>コウニュウ</t>
    </rPh>
    <rPh sb="15" eb="17">
      <t>ミマン</t>
    </rPh>
    <phoneticPr fontId="1"/>
  </si>
  <si>
    <t>取り組んでいる（資源の廃棄物を削減し、さらにリサイクル排出も削減している）</t>
    <rPh sb="0" eb="1">
      <t>ト</t>
    </rPh>
    <rPh sb="2" eb="3">
      <t>ク</t>
    </rPh>
    <rPh sb="8" eb="10">
      <t>シゲン</t>
    </rPh>
    <rPh sb="11" eb="14">
      <t>ハイキブツ</t>
    </rPh>
    <rPh sb="15" eb="17">
      <t>サクゲン</t>
    </rPh>
    <rPh sb="27" eb="29">
      <t>ハイシュツ</t>
    </rPh>
    <rPh sb="30" eb="32">
      <t>サクゲン</t>
    </rPh>
    <phoneticPr fontId="1"/>
  </si>
  <si>
    <t>取り組んでいる（不要資源をリサイクルとして排出することで資源の廃棄物を削減している）</t>
    <rPh sb="0" eb="1">
      <t>ト</t>
    </rPh>
    <rPh sb="2" eb="3">
      <t>ク</t>
    </rPh>
    <rPh sb="8" eb="10">
      <t>フヨウ</t>
    </rPh>
    <rPh sb="10" eb="12">
      <t>シゲン</t>
    </rPh>
    <rPh sb="21" eb="23">
      <t>ハイシュツ</t>
    </rPh>
    <rPh sb="28" eb="30">
      <t>シゲン</t>
    </rPh>
    <rPh sb="31" eb="34">
      <t>ハイキブツ</t>
    </rPh>
    <rPh sb="35" eb="37">
      <t>サクゲン</t>
    </rPh>
    <phoneticPr fontId="1"/>
  </si>
  <si>
    <t>取り組んでいない</t>
    <rPh sb="0" eb="1">
      <t>ト</t>
    </rPh>
    <rPh sb="2" eb="3">
      <t>ク</t>
    </rPh>
    <phoneticPr fontId="1"/>
  </si>
  <si>
    <t>資源効率性の改善に取り組んでいる（排出物）</t>
    <rPh sb="0" eb="4">
      <t>シゲンコウリツ</t>
    </rPh>
    <rPh sb="4" eb="5">
      <t>セイ</t>
    </rPh>
    <rPh sb="6" eb="8">
      <t>カイゼン</t>
    </rPh>
    <rPh sb="9" eb="10">
      <t>ト</t>
    </rPh>
    <rPh sb="11" eb="12">
      <t>ク</t>
    </rPh>
    <rPh sb="17" eb="20">
      <t>ハイシュツブツ</t>
    </rPh>
    <phoneticPr fontId="1"/>
  </si>
  <si>
    <t>資源効率性の改善に取り組んでいる（購入物）</t>
    <rPh sb="0" eb="4">
      <t>シゲンコウリツ</t>
    </rPh>
    <rPh sb="4" eb="5">
      <t>セイ</t>
    </rPh>
    <rPh sb="6" eb="8">
      <t>カイゼン</t>
    </rPh>
    <rPh sb="9" eb="10">
      <t>ト</t>
    </rPh>
    <rPh sb="11" eb="12">
      <t>ク</t>
    </rPh>
    <rPh sb="17" eb="19">
      <t>コウニュウ</t>
    </rPh>
    <rPh sb="19" eb="20">
      <t>ブツ</t>
    </rPh>
    <phoneticPr fontId="1"/>
  </si>
  <si>
    <t>取り組んでいる（リサイクル材料を積極的に購入している）</t>
    <rPh sb="0" eb="1">
      <t>ト</t>
    </rPh>
    <rPh sb="2" eb="3">
      <t>ク</t>
    </rPh>
    <rPh sb="13" eb="15">
      <t>ザイリョウ</t>
    </rPh>
    <rPh sb="16" eb="19">
      <t>セッキョクテキ</t>
    </rPh>
    <rPh sb="20" eb="22">
      <t>コウニュウ</t>
    </rPh>
    <phoneticPr fontId="1"/>
  </si>
  <si>
    <t>環境に配慮した技術を導入している</t>
    <rPh sb="10" eb="12">
      <t>ドウニュウ</t>
    </rPh>
    <phoneticPr fontId="1"/>
  </si>
  <si>
    <t>省資源の技術を導入している</t>
    <rPh sb="0" eb="3">
      <t>ショウシゲン</t>
    </rPh>
    <rPh sb="4" eb="6">
      <t>ギジュツ</t>
    </rPh>
    <rPh sb="7" eb="9">
      <t>ドウニュウ</t>
    </rPh>
    <phoneticPr fontId="1"/>
  </si>
  <si>
    <t>エネルギー消費の少ない機器・技術を導入している。</t>
    <rPh sb="5" eb="7">
      <t>ショウヒ</t>
    </rPh>
    <rPh sb="8" eb="9">
      <t>スク</t>
    </rPh>
    <rPh sb="11" eb="13">
      <t>キキ</t>
    </rPh>
    <rPh sb="14" eb="16">
      <t>ギジュツ</t>
    </rPh>
    <rPh sb="17" eb="19">
      <t>ドウニュウ</t>
    </rPh>
    <phoneticPr fontId="1"/>
  </si>
  <si>
    <t>登録制度に登録していますか</t>
    <rPh sb="0" eb="4">
      <t>トウロクセイド</t>
    </rPh>
    <rPh sb="5" eb="7">
      <t>トウロク</t>
    </rPh>
    <phoneticPr fontId="1"/>
  </si>
  <si>
    <t>設問項目</t>
    <rPh sb="0" eb="2">
      <t>セツモン</t>
    </rPh>
    <rPh sb="2" eb="4">
      <t>コウモク</t>
    </rPh>
    <phoneticPr fontId="1"/>
  </si>
  <si>
    <t>回答選択</t>
    <rPh sb="0" eb="2">
      <t>カイトウ</t>
    </rPh>
    <rPh sb="2" eb="4">
      <t>センタク</t>
    </rPh>
    <phoneticPr fontId="1"/>
  </si>
  <si>
    <t>業務の一部に合致している</t>
    <rPh sb="0" eb="2">
      <t>ギョウム</t>
    </rPh>
    <rPh sb="3" eb="5">
      <t>イチブ</t>
    </rPh>
    <rPh sb="6" eb="8">
      <t>ガッチ</t>
    </rPh>
    <phoneticPr fontId="1"/>
  </si>
  <si>
    <t>合致している</t>
    <rPh sb="0" eb="2">
      <t>ガッチ</t>
    </rPh>
    <phoneticPr fontId="1"/>
  </si>
  <si>
    <t>おおむね合致している</t>
    <rPh sb="4" eb="6">
      <t>ガッチ</t>
    </rPh>
    <phoneticPr fontId="1"/>
  </si>
  <si>
    <t>業務外（社会貢献活動・ボランティア等）で関連している</t>
    <rPh sb="0" eb="3">
      <t>ギョウムガイ</t>
    </rPh>
    <rPh sb="4" eb="8">
      <t>シャカイコウケン</t>
    </rPh>
    <rPh sb="8" eb="10">
      <t>カツドウ</t>
    </rPh>
    <rPh sb="17" eb="18">
      <t>トウ</t>
    </rPh>
    <rPh sb="20" eb="22">
      <t>カンレン</t>
    </rPh>
    <phoneticPr fontId="1"/>
  </si>
  <si>
    <t>合致していない</t>
    <rPh sb="0" eb="2">
      <t>ガッチ</t>
    </rPh>
    <phoneticPr fontId="1"/>
  </si>
  <si>
    <t>評価点</t>
    <rPh sb="0" eb="3">
      <t>ヒョウカテン</t>
    </rPh>
    <phoneticPr fontId="1"/>
  </si>
  <si>
    <t>組織の主な業種は何ですか</t>
    <rPh sb="0" eb="2">
      <t>ソシキ</t>
    </rPh>
    <rPh sb="3" eb="4">
      <t>オモ</t>
    </rPh>
    <rPh sb="5" eb="7">
      <t>ギョウシュ</t>
    </rPh>
    <rPh sb="8" eb="9">
      <t>ナン</t>
    </rPh>
    <phoneticPr fontId="1"/>
  </si>
  <si>
    <t>なし</t>
  </si>
  <si>
    <t>なし</t>
    <phoneticPr fontId="1"/>
  </si>
  <si>
    <t>パートナーシップ</t>
  </si>
  <si>
    <t>なし</t>
    <phoneticPr fontId="1"/>
  </si>
  <si>
    <t>業務全体の主な業種の割合</t>
    <rPh sb="0" eb="2">
      <t>ギョウム</t>
    </rPh>
    <rPh sb="2" eb="4">
      <t>ゼンタイ</t>
    </rPh>
    <rPh sb="5" eb="6">
      <t>オモ</t>
    </rPh>
    <rPh sb="7" eb="9">
      <t>ギョウシュ</t>
    </rPh>
    <rPh sb="10" eb="12">
      <t>ワリアイ</t>
    </rPh>
    <phoneticPr fontId="1"/>
  </si>
  <si>
    <t>業務全体の2番目の主な業種の割合</t>
    <rPh sb="0" eb="2">
      <t>ギョウム</t>
    </rPh>
    <rPh sb="2" eb="4">
      <t>ゼンタイ</t>
    </rPh>
    <rPh sb="6" eb="8">
      <t>バンメ</t>
    </rPh>
    <rPh sb="9" eb="10">
      <t>オモ</t>
    </rPh>
    <rPh sb="11" eb="13">
      <t>ギョウシュ</t>
    </rPh>
    <rPh sb="14" eb="16">
      <t>ワリアイ</t>
    </rPh>
    <phoneticPr fontId="1"/>
  </si>
  <si>
    <t>業務全体の3番目の主な業種の割合</t>
    <rPh sb="0" eb="2">
      <t>ギョウム</t>
    </rPh>
    <rPh sb="2" eb="4">
      <t>ゼンタイ</t>
    </rPh>
    <rPh sb="6" eb="8">
      <t>バンメ</t>
    </rPh>
    <rPh sb="9" eb="10">
      <t>オモ</t>
    </rPh>
    <rPh sb="11" eb="13">
      <t>ギョウシュ</t>
    </rPh>
    <rPh sb="14" eb="16">
      <t>ワリアイ</t>
    </rPh>
    <phoneticPr fontId="1"/>
  </si>
  <si>
    <t>影響率</t>
    <rPh sb="0" eb="3">
      <t>エイキョウリツ</t>
    </rPh>
    <phoneticPr fontId="1"/>
  </si>
  <si>
    <t>業種について</t>
    <rPh sb="0" eb="2">
      <t>ギョウシュ</t>
    </rPh>
    <phoneticPr fontId="1"/>
  </si>
  <si>
    <t>マネジメントシステムについて</t>
    <phoneticPr fontId="1"/>
  </si>
  <si>
    <t>登録している</t>
    <rPh sb="0" eb="2">
      <t>トウロク</t>
    </rPh>
    <phoneticPr fontId="1"/>
  </si>
  <si>
    <t>まだ登録していない</t>
    <rPh sb="2" eb="4">
      <t>トウロク</t>
    </rPh>
    <phoneticPr fontId="1"/>
  </si>
  <si>
    <t>ISO14001／M-EMS／KES／EA21などの環境マネジメントシステムを構築している</t>
    <rPh sb="26" eb="28">
      <t>カンキョウ</t>
    </rPh>
    <rPh sb="39" eb="41">
      <t>コウチク</t>
    </rPh>
    <phoneticPr fontId="1"/>
  </si>
  <si>
    <t>規格認証はステップ１もしくはステップ2</t>
    <rPh sb="0" eb="2">
      <t>キカク</t>
    </rPh>
    <rPh sb="2" eb="4">
      <t>ニンショウ</t>
    </rPh>
    <phoneticPr fontId="1"/>
  </si>
  <si>
    <t>雇用について</t>
    <rPh sb="0" eb="2">
      <t>コヨウ</t>
    </rPh>
    <phoneticPr fontId="1"/>
  </si>
  <si>
    <t>エネルギーについて</t>
    <phoneticPr fontId="1"/>
  </si>
  <si>
    <t>資源について</t>
    <rPh sb="0" eb="2">
      <t>シゲン</t>
    </rPh>
    <phoneticPr fontId="1"/>
  </si>
  <si>
    <t>SDGs登録制度について</t>
    <rPh sb="4" eb="8">
      <t>トウロクセイド</t>
    </rPh>
    <phoneticPr fontId="1"/>
  </si>
  <si>
    <t>地方公共団体のSDGs登録制度に登録していますか</t>
    <rPh sb="0" eb="4">
      <t>チホウコウキョウ</t>
    </rPh>
    <rPh sb="4" eb="6">
      <t>ダンタイ</t>
    </rPh>
    <rPh sb="11" eb="15">
      <t>トウロクセイド</t>
    </rPh>
    <rPh sb="16" eb="18">
      <t>トウロク</t>
    </rPh>
    <phoneticPr fontId="1"/>
  </si>
  <si>
    <t>S2</t>
  </si>
  <si>
    <t>している</t>
  </si>
  <si>
    <t>いる</t>
  </si>
  <si>
    <t>強み／弱み</t>
    <rPh sb="0" eb="1">
      <t>ツヨ</t>
    </rPh>
    <rPh sb="3" eb="4">
      <t>ヨワ</t>
    </rPh>
    <phoneticPr fontId="1"/>
  </si>
  <si>
    <t>機会／脅威</t>
    <rPh sb="0" eb="2">
      <t>キカイ</t>
    </rPh>
    <rPh sb="3" eb="5">
      <t>キョウイ</t>
    </rPh>
    <phoneticPr fontId="1"/>
  </si>
  <si>
    <t>していない</t>
  </si>
  <si>
    <t>S1</t>
  </si>
  <si>
    <t>S2W</t>
  </si>
  <si>
    <t>ISO14001</t>
  </si>
  <si>
    <t>いない</t>
  </si>
  <si>
    <t>ゼロ人</t>
    <rPh sb="2" eb="3">
      <t>ニン</t>
    </rPh>
    <phoneticPr fontId="1"/>
  </si>
  <si>
    <t>実施(100%）している</t>
    <rPh sb="0" eb="2">
      <t>ジッシ</t>
    </rPh>
    <phoneticPr fontId="1"/>
  </si>
  <si>
    <t>業務の一部に実施（50％）している</t>
    <rPh sb="0" eb="2">
      <t>ギョウム</t>
    </rPh>
    <rPh sb="3" eb="5">
      <t>イチブ</t>
    </rPh>
    <rPh sb="6" eb="8">
      <t>ジッシ</t>
    </rPh>
    <phoneticPr fontId="1"/>
  </si>
  <si>
    <t>おおむね実施（75％）している</t>
    <rPh sb="4" eb="6">
      <t>ジッシ</t>
    </rPh>
    <phoneticPr fontId="1"/>
  </si>
  <si>
    <t>業務外（社会貢献活動・ボランティア等）で関連（25％）している</t>
    <rPh sb="0" eb="3">
      <t>ギョウムガイ</t>
    </rPh>
    <rPh sb="4" eb="8">
      <t>シャカイコウケン</t>
    </rPh>
    <rPh sb="8" eb="10">
      <t>カツドウ</t>
    </rPh>
    <rPh sb="17" eb="18">
      <t>トウ</t>
    </rPh>
    <rPh sb="20" eb="22">
      <t>カンレン</t>
    </rPh>
    <phoneticPr fontId="1"/>
  </si>
  <si>
    <t>実施していない（該当がない）</t>
    <rPh sb="0" eb="2">
      <t>ジッシ</t>
    </rPh>
    <rPh sb="8" eb="10">
      <t>ガイトウ</t>
    </rPh>
    <phoneticPr fontId="1"/>
  </si>
  <si>
    <t>男女の職業差別はしていませんか？※差別をしていない場合は実施していると回答。
※労働安全衛生法などの男女と年齢による作業区分（重量物取扱い作業等）は含みません。</t>
    <rPh sb="0" eb="2">
      <t>ダンジョ</t>
    </rPh>
    <rPh sb="3" eb="5">
      <t>ショクギョウ</t>
    </rPh>
    <rPh sb="5" eb="7">
      <t>サベツ</t>
    </rPh>
    <rPh sb="17" eb="19">
      <t>サベツ</t>
    </rPh>
    <rPh sb="25" eb="27">
      <t>バアイ</t>
    </rPh>
    <rPh sb="28" eb="30">
      <t>ジッシ</t>
    </rPh>
    <rPh sb="35" eb="37">
      <t>カイトウ</t>
    </rPh>
    <rPh sb="40" eb="47">
      <t>ロウドウアンゼンエイセイホウ</t>
    </rPh>
    <rPh sb="50" eb="52">
      <t>ダンジョ</t>
    </rPh>
    <rPh sb="53" eb="55">
      <t>ネンレイ</t>
    </rPh>
    <rPh sb="58" eb="60">
      <t>サギョウ</t>
    </rPh>
    <rPh sb="60" eb="62">
      <t>クブン</t>
    </rPh>
    <rPh sb="71" eb="72">
      <t>トウ</t>
    </rPh>
    <rPh sb="74" eb="75">
      <t>フク</t>
    </rPh>
    <phoneticPr fontId="1"/>
  </si>
  <si>
    <t>製品ライフサイクル（原材料から生産。使用、廃棄まで）を考慮して、長期使用ができる製品、再利用ができる製品、再生可能な製品を購入・調達していますか？</t>
    <rPh sb="10" eb="13">
      <t>ゲンザイリョウ</t>
    </rPh>
    <rPh sb="15" eb="17">
      <t>セイサン</t>
    </rPh>
    <rPh sb="18" eb="20">
      <t>シヨウ</t>
    </rPh>
    <rPh sb="21" eb="23">
      <t>ハイキ</t>
    </rPh>
    <rPh sb="27" eb="29">
      <t>コウリョ</t>
    </rPh>
    <rPh sb="32" eb="36">
      <t>チョウキシヨウ</t>
    </rPh>
    <rPh sb="40" eb="42">
      <t>セイヒン</t>
    </rPh>
    <rPh sb="43" eb="46">
      <t>サイリヨウ</t>
    </rPh>
    <rPh sb="50" eb="52">
      <t>セイヒン</t>
    </rPh>
    <rPh sb="53" eb="57">
      <t>サイセイカノウ</t>
    </rPh>
    <rPh sb="58" eb="60">
      <t>セイヒン</t>
    </rPh>
    <rPh sb="61" eb="63">
      <t>コウニュウ</t>
    </rPh>
    <rPh sb="64" eb="66">
      <t>チョウタツ</t>
    </rPh>
    <phoneticPr fontId="1"/>
  </si>
  <si>
    <t>都道府県の暴力団排除条例に規定する者（暴力団員等）と密接な関わりを持っていませんか。
（関りを持っていないが100．関りがあるが0）</t>
    <rPh sb="0" eb="4">
      <t>トドウフケン</t>
    </rPh>
    <rPh sb="19" eb="24">
      <t>ボウリョクダンイントウ</t>
    </rPh>
    <rPh sb="33" eb="34">
      <t>モ</t>
    </rPh>
    <rPh sb="44" eb="45">
      <t>カカワ</t>
    </rPh>
    <rPh sb="47" eb="48">
      <t>モ</t>
    </rPh>
    <rPh sb="58" eb="59">
      <t>カカワ</t>
    </rPh>
    <phoneticPr fontId="1"/>
  </si>
  <si>
    <t>業種による関り</t>
    <rPh sb="0" eb="2">
      <t>ギョウシュ</t>
    </rPh>
    <rPh sb="5" eb="6">
      <t>カカワ</t>
    </rPh>
    <phoneticPr fontId="1"/>
  </si>
  <si>
    <t>（機会）－（脅威）</t>
  </si>
  <si>
    <t>（強み）－（弱み）</t>
  </si>
  <si>
    <t>組織の2番目の主な業種は何ですか（主業務以外ない場合は、なし）</t>
    <rPh sb="0" eb="2">
      <t>ソシキ</t>
    </rPh>
    <rPh sb="4" eb="6">
      <t>バンメ</t>
    </rPh>
    <rPh sb="7" eb="8">
      <t>オモ</t>
    </rPh>
    <rPh sb="9" eb="11">
      <t>ギョウシュ</t>
    </rPh>
    <rPh sb="12" eb="13">
      <t>ナン</t>
    </rPh>
    <rPh sb="17" eb="20">
      <t>シュギョウム</t>
    </rPh>
    <rPh sb="20" eb="22">
      <t>イガイ</t>
    </rPh>
    <rPh sb="24" eb="26">
      <t>バアイ</t>
    </rPh>
    <phoneticPr fontId="1"/>
  </si>
  <si>
    <t>組織の3番目の主な業種は何ですか（主業務2種以外ない場合は、なし）</t>
    <rPh sb="0" eb="2">
      <t>ソシキ</t>
    </rPh>
    <rPh sb="4" eb="6">
      <t>バンメ</t>
    </rPh>
    <rPh sb="7" eb="8">
      <t>オモ</t>
    </rPh>
    <rPh sb="9" eb="11">
      <t>ギョウシュ</t>
    </rPh>
    <rPh sb="12" eb="13">
      <t>ナン</t>
    </rPh>
    <rPh sb="21" eb="22">
      <t>シュ</t>
    </rPh>
    <phoneticPr fontId="1"/>
  </si>
  <si>
    <t>仮強度（中央）</t>
    <rPh sb="0" eb="1">
      <t>カリ</t>
    </rPh>
    <rPh sb="1" eb="3">
      <t>キョウド</t>
    </rPh>
    <rPh sb="4" eb="6">
      <t>チュウオウ</t>
    </rPh>
    <phoneticPr fontId="1"/>
  </si>
  <si>
    <t>M-EMS（地方版_環境マネジメントシステム）</t>
    <rPh sb="6" eb="9">
      <t>チホウバン</t>
    </rPh>
    <rPh sb="10" eb="12">
      <t>カンキョウ</t>
    </rPh>
    <phoneticPr fontId="1"/>
  </si>
  <si>
    <t>KES（地方版_環境マネジメントシステム）</t>
    <phoneticPr fontId="1"/>
  </si>
  <si>
    <t>EA21（環境省_エコアクション21）</t>
    <rPh sb="5" eb="8">
      <t>カンキョウショウ</t>
    </rPh>
    <phoneticPr fontId="1"/>
  </si>
  <si>
    <t>ISO14001　等</t>
    <rPh sb="9" eb="10">
      <t>トウ</t>
    </rPh>
    <phoneticPr fontId="1"/>
  </si>
  <si>
    <t>企業名：</t>
    <rPh sb="0" eb="3">
      <t>キギョウメイ</t>
    </rPh>
    <phoneticPr fontId="1"/>
  </si>
  <si>
    <t>主な業種1</t>
    <rPh sb="0" eb="1">
      <t>オモ</t>
    </rPh>
    <rPh sb="2" eb="4">
      <t>ギョウシュ</t>
    </rPh>
    <phoneticPr fontId="1"/>
  </si>
  <si>
    <t>主な業種2</t>
    <rPh sb="0" eb="1">
      <t>オモ</t>
    </rPh>
    <rPh sb="2" eb="4">
      <t>ギョウシュ</t>
    </rPh>
    <phoneticPr fontId="1"/>
  </si>
  <si>
    <t>主な業種3</t>
    <rPh sb="0" eb="1">
      <t>オモ</t>
    </rPh>
    <rPh sb="2" eb="4">
      <t>ギョウシュ</t>
    </rPh>
    <phoneticPr fontId="1"/>
  </si>
  <si>
    <t>評価者：三重大学国際環境教育研究センター</t>
    <rPh sb="0" eb="2">
      <t>ヒョウカ</t>
    </rPh>
    <rPh sb="2" eb="3">
      <t>シャ</t>
    </rPh>
    <rPh sb="4" eb="8">
      <t>ミエダイガク</t>
    </rPh>
    <rPh sb="8" eb="16">
      <t>コクサイカンキョウキョウイクケンキュウ</t>
    </rPh>
    <phoneticPr fontId="1"/>
  </si>
  <si>
    <t>業種内容で見た場合のSDGsの関連項目（想定）</t>
    <rPh sb="0" eb="2">
      <t>ギョウシュ</t>
    </rPh>
    <rPh sb="2" eb="4">
      <t>ナイヨウ</t>
    </rPh>
    <rPh sb="5" eb="6">
      <t>ミ</t>
    </rPh>
    <rPh sb="7" eb="9">
      <t>バアイ</t>
    </rPh>
    <rPh sb="15" eb="19">
      <t>カンレンコウモク</t>
    </rPh>
    <rPh sb="20" eb="22">
      <t>ソウテイ</t>
    </rPh>
    <phoneticPr fontId="1"/>
  </si>
  <si>
    <t>SDGs取り組み調査の簡易評価結果</t>
    <rPh sb="11" eb="17">
      <t>カンイヒョウカケッカ</t>
    </rPh>
    <phoneticPr fontId="1"/>
  </si>
  <si>
    <t>※　シート作成／問い合わせ先：三重大学国際環境教育研究センターと一般社団法人M-EMS認証機構が協働で作成</t>
    <rPh sb="5" eb="7">
      <t>サクセイ</t>
    </rPh>
    <rPh sb="8" eb="9">
      <t>ト</t>
    </rPh>
    <rPh sb="10" eb="11">
      <t>ア</t>
    </rPh>
    <rPh sb="13" eb="14">
      <t>サキ</t>
    </rPh>
    <rPh sb="15" eb="27">
      <t>ミエダイガクコクサイカンキョウキョウイクケンキュウ</t>
    </rPh>
    <rPh sb="32" eb="38">
      <t>イッパンシャダンホウジン</t>
    </rPh>
    <rPh sb="43" eb="47">
      <t>ニンショウキコウ</t>
    </rPh>
    <rPh sb="48" eb="50">
      <t>キョウドウ</t>
    </rPh>
    <rPh sb="51" eb="53">
      <t>サクセイ</t>
    </rPh>
    <phoneticPr fontId="1"/>
  </si>
  <si>
    <t>情報通信</t>
    <rPh sb="0" eb="4">
      <t>ジョウホウツウシン</t>
    </rPh>
    <phoneticPr fontId="1"/>
  </si>
  <si>
    <t>金融・保険</t>
    <rPh sb="0" eb="2">
      <t>キンユウ</t>
    </rPh>
    <rPh sb="3" eb="5">
      <t>ホケン</t>
    </rPh>
    <phoneticPr fontId="1"/>
  </si>
  <si>
    <t>公務</t>
    <rPh sb="0" eb="2">
      <t>コウム</t>
    </rPh>
    <phoneticPr fontId="1"/>
  </si>
  <si>
    <t>教育・学習支援</t>
    <rPh sb="0" eb="2">
      <t>キョウイク</t>
    </rPh>
    <rPh sb="3" eb="5">
      <t>ガクシュウ</t>
    </rPh>
    <rPh sb="5" eb="7">
      <t>シエン</t>
    </rPh>
    <phoneticPr fontId="1"/>
  </si>
  <si>
    <t>具体的なSDGsへの取り組み</t>
    <rPh sb="0" eb="3">
      <t>グタイテキ</t>
    </rPh>
    <rPh sb="10" eb="11">
      <t>ト</t>
    </rPh>
    <rPh sb="12" eb="13">
      <t>ク</t>
    </rPh>
    <phoneticPr fontId="1"/>
  </si>
  <si>
    <t>2030年度のゴールを想定し、SDGsの中長期目標を設定している</t>
    <rPh sb="4" eb="6">
      <t>ネンド</t>
    </rPh>
    <rPh sb="11" eb="13">
      <t>ソウテイ</t>
    </rPh>
    <rPh sb="20" eb="23">
      <t>チュウチョウキ</t>
    </rPh>
    <rPh sb="23" eb="25">
      <t>モクヒョウ</t>
    </rPh>
    <rPh sb="26" eb="28">
      <t>セッテイ</t>
    </rPh>
    <phoneticPr fontId="1"/>
  </si>
  <si>
    <t>SDGs取り組みをまとめ報告（環境報告書、SDGS報告書、CSR報告書、統合報告書など）を作成し、公表（冊子、Web）している</t>
    <rPh sb="4" eb="5">
      <t>ト</t>
    </rPh>
    <rPh sb="6" eb="7">
      <t>ク</t>
    </rPh>
    <rPh sb="12" eb="14">
      <t>ホウコク</t>
    </rPh>
    <rPh sb="15" eb="17">
      <t>カンキョウ</t>
    </rPh>
    <rPh sb="17" eb="20">
      <t>ホウコクショ</t>
    </rPh>
    <rPh sb="25" eb="28">
      <t>ホウコクショ</t>
    </rPh>
    <rPh sb="32" eb="35">
      <t>ホウコクショ</t>
    </rPh>
    <rPh sb="36" eb="41">
      <t>トウゴウホウコクショ</t>
    </rPh>
    <rPh sb="45" eb="47">
      <t>サクセイ</t>
    </rPh>
    <rPh sb="49" eb="51">
      <t>コウヒョウ</t>
    </rPh>
    <rPh sb="52" eb="54">
      <t>サッシ</t>
    </rPh>
    <phoneticPr fontId="1"/>
  </si>
  <si>
    <t>SDGsの取り組みゴールを定めている</t>
    <rPh sb="5" eb="6">
      <t>ト</t>
    </rPh>
    <rPh sb="7" eb="8">
      <t>ク</t>
    </rPh>
    <rPh sb="13" eb="14">
      <t>サダ</t>
    </rPh>
    <phoneticPr fontId="1"/>
  </si>
  <si>
    <t>自組織が目標として取り組むSDGを3項目上げてください。その1</t>
    <rPh sb="0" eb="3">
      <t>ジソシキ</t>
    </rPh>
    <rPh sb="4" eb="6">
      <t>モクヒョウ</t>
    </rPh>
    <rPh sb="9" eb="10">
      <t>ト</t>
    </rPh>
    <rPh sb="11" eb="12">
      <t>ク</t>
    </rPh>
    <rPh sb="18" eb="20">
      <t>コウモク</t>
    </rPh>
    <rPh sb="20" eb="21">
      <t>ア</t>
    </rPh>
    <phoneticPr fontId="1"/>
  </si>
  <si>
    <t>自組織が目標として取り組むSDGを3項目上げてください。その2</t>
    <rPh sb="0" eb="3">
      <t>ジソシキ</t>
    </rPh>
    <rPh sb="4" eb="6">
      <t>モクヒョウ</t>
    </rPh>
    <rPh sb="9" eb="10">
      <t>ト</t>
    </rPh>
    <rPh sb="11" eb="12">
      <t>ク</t>
    </rPh>
    <rPh sb="18" eb="20">
      <t>コウモク</t>
    </rPh>
    <rPh sb="20" eb="21">
      <t>ア</t>
    </rPh>
    <phoneticPr fontId="1"/>
  </si>
  <si>
    <t>自組織が目標として取り組むSDGを3項目上げてください。その3</t>
    <rPh sb="0" eb="3">
      <t>ジソシキ</t>
    </rPh>
    <rPh sb="4" eb="6">
      <t>モクヒョウ</t>
    </rPh>
    <rPh sb="9" eb="10">
      <t>ト</t>
    </rPh>
    <rPh sb="11" eb="12">
      <t>ク</t>
    </rPh>
    <rPh sb="18" eb="20">
      <t>コウモク</t>
    </rPh>
    <rPh sb="20" eb="21">
      <t>ア</t>
    </rPh>
    <phoneticPr fontId="1"/>
  </si>
  <si>
    <t>定めている</t>
    <rPh sb="0" eb="1">
      <t>サダ</t>
    </rPh>
    <phoneticPr fontId="1"/>
  </si>
  <si>
    <t>定めていない</t>
    <rPh sb="0" eb="1">
      <t>サダ</t>
    </rPh>
    <phoneticPr fontId="1"/>
  </si>
  <si>
    <t>設定している</t>
    <rPh sb="0" eb="2">
      <t>セッテイ</t>
    </rPh>
    <phoneticPr fontId="1"/>
  </si>
  <si>
    <t>設定していない</t>
    <rPh sb="0" eb="2">
      <t>セッテイ</t>
    </rPh>
    <phoneticPr fontId="1"/>
  </si>
  <si>
    <t>2030年度のゴールを想定し、SDGsの中長期計画を設定している</t>
    <rPh sb="4" eb="6">
      <t>ネンド</t>
    </rPh>
    <rPh sb="11" eb="13">
      <t>ソウテイ</t>
    </rPh>
    <rPh sb="20" eb="23">
      <t>チュウチョウキ</t>
    </rPh>
    <rPh sb="23" eb="25">
      <t>ケイカク</t>
    </rPh>
    <rPh sb="26" eb="28">
      <t>セッテイ</t>
    </rPh>
    <phoneticPr fontId="1"/>
  </si>
  <si>
    <t>2030年度のゴールを想定し、SDGsの年度計画を設定している</t>
    <rPh sb="4" eb="6">
      <t>ネンド</t>
    </rPh>
    <rPh sb="11" eb="13">
      <t>ソウテイ</t>
    </rPh>
    <rPh sb="20" eb="22">
      <t>ネンド</t>
    </rPh>
    <rPh sb="22" eb="24">
      <t>ケイカク</t>
    </rPh>
    <rPh sb="25" eb="27">
      <t>セッテイ</t>
    </rPh>
    <phoneticPr fontId="1"/>
  </si>
  <si>
    <t>公表している</t>
    <rPh sb="0" eb="2">
      <t>コウヒョウ</t>
    </rPh>
    <phoneticPr fontId="1"/>
  </si>
  <si>
    <t>公表していない</t>
    <rPh sb="0" eb="2">
      <t>コウヒョウ</t>
    </rPh>
    <phoneticPr fontId="1"/>
  </si>
  <si>
    <t>重点項目</t>
    <rPh sb="0" eb="2">
      <t>ジュウテン</t>
    </rPh>
    <rPh sb="2" eb="4">
      <t>コウモク</t>
    </rPh>
    <phoneticPr fontId="1"/>
  </si>
  <si>
    <t>SDGs</t>
    <phoneticPr fontId="1"/>
  </si>
  <si>
    <t>（令和4年度試行）三重大学　利害関係者へのSDGs取り組み調査　（ご回答いただけましたら、御社のSDGsの取り組み状況を評価してお返しします）</t>
    <rPh sb="1" eb="3">
      <t>レイワ</t>
    </rPh>
    <rPh sb="4" eb="6">
      <t>ネンド</t>
    </rPh>
    <rPh sb="6" eb="8">
      <t>シコウ</t>
    </rPh>
    <rPh sb="9" eb="11">
      <t>ミエ</t>
    </rPh>
    <rPh sb="11" eb="13">
      <t>ダイガク</t>
    </rPh>
    <rPh sb="14" eb="16">
      <t>リガイ</t>
    </rPh>
    <rPh sb="16" eb="18">
      <t>カンケイ</t>
    </rPh>
    <rPh sb="18" eb="19">
      <t>シャ</t>
    </rPh>
    <rPh sb="25" eb="26">
      <t>ト</t>
    </rPh>
    <rPh sb="27" eb="28">
      <t>ク</t>
    </rPh>
    <rPh sb="29" eb="31">
      <t>チョウサ</t>
    </rPh>
    <rPh sb="34" eb="36">
      <t>カイトウ</t>
    </rPh>
    <rPh sb="45" eb="47">
      <t>オンシャ</t>
    </rPh>
    <rPh sb="53" eb="54">
      <t>ト</t>
    </rPh>
    <rPh sb="55" eb="56">
      <t>ク</t>
    </rPh>
    <rPh sb="57" eb="59">
      <t>ジョウキョウ</t>
    </rPh>
    <rPh sb="60" eb="62">
      <t>ヒョウカ</t>
    </rPh>
    <rPh sb="65" eb="66">
      <t>カエ</t>
    </rPh>
    <phoneticPr fontId="1"/>
  </si>
  <si>
    <t>有害な化学物質の使用がある場合は、法令に従った適切な管理ができていますか？</t>
    <rPh sb="0" eb="2">
      <t>ユウガイ</t>
    </rPh>
    <rPh sb="3" eb="7">
      <t>カガクブッシツ</t>
    </rPh>
    <rPh sb="8" eb="10">
      <t>シヨウ</t>
    </rPh>
    <rPh sb="13" eb="15">
      <t>バアイ</t>
    </rPh>
    <rPh sb="17" eb="19">
      <t>ホウレイ</t>
    </rPh>
    <rPh sb="20" eb="21">
      <t>シタガ</t>
    </rPh>
    <rPh sb="23" eb="25">
      <t>テキセツ</t>
    </rPh>
    <rPh sb="26" eb="28">
      <t>カンリ</t>
    </rPh>
    <phoneticPr fontId="1"/>
  </si>
  <si>
    <t>下水道施設及び、合併浄化槽への接続をして未処理の排水を一般河川等に流していませんか？</t>
    <rPh sb="27" eb="29">
      <t>イッパン</t>
    </rPh>
    <rPh sb="29" eb="32">
      <t>カセントウ</t>
    </rPh>
    <rPh sb="33" eb="34">
      <t>ナガ</t>
    </rPh>
    <phoneticPr fontId="1"/>
  </si>
  <si>
    <t>再生可能エネルギーの利用（自社設備導入および再エネ契約等）がある場合、全体のエネルギー消費に占める割合はどれくらいですか？</t>
    <rPh sb="10" eb="12">
      <t>リヨウ</t>
    </rPh>
    <rPh sb="13" eb="15">
      <t>ジシャ</t>
    </rPh>
    <rPh sb="15" eb="17">
      <t>セツビ</t>
    </rPh>
    <rPh sb="17" eb="19">
      <t>ドウニュウ</t>
    </rPh>
    <rPh sb="22" eb="23">
      <t>サイ</t>
    </rPh>
    <rPh sb="25" eb="27">
      <t>ケイヤク</t>
    </rPh>
    <rPh sb="27" eb="28">
      <t>トウ</t>
    </rPh>
    <rPh sb="32" eb="34">
      <t>バアイ</t>
    </rPh>
    <rPh sb="35" eb="37">
      <t>ゼンタイ</t>
    </rPh>
    <rPh sb="43" eb="45">
      <t>ショウヒ</t>
    </rPh>
    <rPh sb="46" eb="47">
      <t>シ</t>
    </rPh>
    <rPh sb="49" eb="51">
      <t>ワリアイ</t>
    </rPh>
    <phoneticPr fontId="1"/>
  </si>
  <si>
    <t>会社組織として成長（事業成長）もしくは生産性の向上等、持続可能な経済活動になっていますか？</t>
    <rPh sb="7" eb="9">
      <t>セイチョウ</t>
    </rPh>
    <rPh sb="10" eb="12">
      <t>ジギョウ</t>
    </rPh>
    <rPh sb="12" eb="14">
      <t>セイチョウ</t>
    </rPh>
    <rPh sb="19" eb="22">
      <t>セイサンセイ</t>
    </rPh>
    <rPh sb="23" eb="25">
      <t>コウジョウ</t>
    </rPh>
    <rPh sb="25" eb="26">
      <t>トウ</t>
    </rPh>
    <rPh sb="27" eb="31">
      <t>ジゾクカノウ</t>
    </rPh>
    <rPh sb="32" eb="36">
      <t>ケイザイカツドウ</t>
    </rPh>
    <phoneticPr fontId="1"/>
  </si>
  <si>
    <t>従業員が安心して働ける職場環境の整備を進めていますか？</t>
    <rPh sb="0" eb="3">
      <t>ジュウギョウイン</t>
    </rPh>
    <rPh sb="4" eb="6">
      <t>アンシン</t>
    </rPh>
    <rPh sb="8" eb="9">
      <t>ハタラ</t>
    </rPh>
    <rPh sb="11" eb="13">
      <t>ショクバ</t>
    </rPh>
    <rPh sb="13" eb="15">
      <t>カンキョウ</t>
    </rPh>
    <rPh sb="16" eb="18">
      <t>セイビ</t>
    </rPh>
    <rPh sb="19" eb="20">
      <t>スス</t>
    </rPh>
    <phoneticPr fontId="1"/>
  </si>
  <si>
    <t>緊急時の避難経路、避難所の確保など、地域コミュニティーとの連携による安全の確保はできていますか？</t>
    <rPh sb="0" eb="3">
      <t>キンキュウジ</t>
    </rPh>
    <rPh sb="4" eb="8">
      <t>ヒナンケイロ</t>
    </rPh>
    <rPh sb="9" eb="12">
      <t>ヒナンショ</t>
    </rPh>
    <rPh sb="13" eb="15">
      <t>カクホ</t>
    </rPh>
    <rPh sb="18" eb="20">
      <t>チイキ</t>
    </rPh>
    <rPh sb="29" eb="31">
      <t>レンケイ</t>
    </rPh>
    <rPh sb="34" eb="36">
      <t>アンゼン</t>
    </rPh>
    <rPh sb="37" eb="39">
      <t>カクホ</t>
    </rPh>
    <phoneticPr fontId="1"/>
  </si>
  <si>
    <t>海洋汚染の原因となるマイクロプラスチックの自社から出るプラスチックごみを適切に分別し回収し、適切に処分していますか？</t>
    <rPh sb="0" eb="4">
      <t>カイヨウオセン</t>
    </rPh>
    <rPh sb="5" eb="7">
      <t>ゲンイン</t>
    </rPh>
    <rPh sb="21" eb="23">
      <t>ジシャ</t>
    </rPh>
    <rPh sb="25" eb="26">
      <t>デ</t>
    </rPh>
    <rPh sb="36" eb="38">
      <t>テキセツ</t>
    </rPh>
    <rPh sb="39" eb="41">
      <t>ブンベツ</t>
    </rPh>
    <rPh sb="42" eb="44">
      <t>カイシュウ</t>
    </rPh>
    <rPh sb="46" eb="48">
      <t>テキセツ</t>
    </rPh>
    <rPh sb="49" eb="51">
      <t>ショブン</t>
    </rPh>
    <phoneticPr fontId="1"/>
  </si>
  <si>
    <t>企業・組織のみなさまへ</t>
    <rPh sb="0" eb="2">
      <t>キギョウ</t>
    </rPh>
    <rPh sb="3" eb="5">
      <t>ソシキ</t>
    </rPh>
    <phoneticPr fontId="1"/>
  </si>
  <si>
    <t>使用方法</t>
    <rPh sb="0" eb="2">
      <t>シヨウ</t>
    </rPh>
    <rPh sb="2" eb="4">
      <t>ホウホウ</t>
    </rPh>
    <phoneticPr fontId="1"/>
  </si>
  <si>
    <t>入力について
●　入力シートに、63（最大67）項目の設問があります。黄色のセルから該当する
　　回答を選択します。
結果について
●　すべての解答をすると、結果SWOT表記に、SDGsの1から17の目標に対して、
　　機会／脅威と強み／弱みの数値を表記転記され、右のグラフに表記されます。
留意事項と考慮事項
●　設問項目の中で、業種の選択と、マネジメントシステムに関する設問で、「取り組みをしている」と各回答をすると、強みと弱みの差が出るような計算になっています。マネジメントシステムを活用することで、目標設定、計画運用、活動の評価などが実施できることから、業種として関連が多いと想定しているSDGsの項目に優位性（強み、弱みの強弱）を表すようにしています。
●　グラフに関しては、同じ様な評価点となった各SDGSは重なった表記がされますので、お手数をお掛けしますが、各自でグラフの項目をマウスなどでクリックしながら見える位置にずらしてください。
●　本ファイルには、数点のシートを非表示にしています。評価するために用いたシートです。また、入力シートでは、E列～AM列も非表示としています。表示を開いて内容を確認いただいても結構です。
※　このファイルは自由にご活用および改変もいただけます。（報告は不要です）</t>
    <rPh sb="0" eb="2">
      <t>ニュウリョク</t>
    </rPh>
    <rPh sb="9" eb="11">
      <t>ニュウリョク</t>
    </rPh>
    <rPh sb="19" eb="21">
      <t>サイダイ</t>
    </rPh>
    <rPh sb="24" eb="26">
      <t>コウモク</t>
    </rPh>
    <rPh sb="27" eb="29">
      <t>セツモン</t>
    </rPh>
    <rPh sb="35" eb="37">
      <t>キイロ</t>
    </rPh>
    <rPh sb="42" eb="44">
      <t>ガイトウ</t>
    </rPh>
    <rPh sb="49" eb="51">
      <t>カイトウ</t>
    </rPh>
    <rPh sb="52" eb="54">
      <t>センタク</t>
    </rPh>
    <rPh sb="60" eb="62">
      <t>ケッカ</t>
    </rPh>
    <rPh sb="148" eb="152">
      <t>リュウイジコウ</t>
    </rPh>
    <rPh sb="153" eb="155">
      <t>コウリョ</t>
    </rPh>
    <rPh sb="155" eb="157">
      <t>ジコウ</t>
    </rPh>
    <rPh sb="160" eb="164">
      <t>セツモンコウモク</t>
    </rPh>
    <rPh sb="165" eb="166">
      <t>ナカ</t>
    </rPh>
    <rPh sb="168" eb="170">
      <t>ギョウシュ</t>
    </rPh>
    <rPh sb="171" eb="173">
      <t>センタク</t>
    </rPh>
    <rPh sb="186" eb="187">
      <t>カン</t>
    </rPh>
    <rPh sb="189" eb="191">
      <t>セツモン</t>
    </rPh>
    <rPh sb="194" eb="195">
      <t>ト</t>
    </rPh>
    <rPh sb="196" eb="197">
      <t>ク</t>
    </rPh>
    <rPh sb="205" eb="206">
      <t>カク</t>
    </rPh>
    <rPh sb="206" eb="208">
      <t>カイトウ</t>
    </rPh>
    <rPh sb="213" eb="214">
      <t>ツヨ</t>
    </rPh>
    <rPh sb="216" eb="217">
      <t>ヨワ</t>
    </rPh>
    <rPh sb="219" eb="220">
      <t>サ</t>
    </rPh>
    <rPh sb="221" eb="222">
      <t>デ</t>
    </rPh>
    <rPh sb="226" eb="228">
      <t>ケイサン</t>
    </rPh>
    <rPh sb="247" eb="249">
      <t>カツヨウ</t>
    </rPh>
    <rPh sb="255" eb="257">
      <t>モクヒョウ</t>
    </rPh>
    <rPh sb="257" eb="259">
      <t>セッテイ</t>
    </rPh>
    <rPh sb="260" eb="262">
      <t>ケイカク</t>
    </rPh>
    <rPh sb="262" eb="264">
      <t>ウンヨウ</t>
    </rPh>
    <rPh sb="265" eb="267">
      <t>カツドウ</t>
    </rPh>
    <rPh sb="268" eb="270">
      <t>ヒョウカ</t>
    </rPh>
    <rPh sb="273" eb="275">
      <t>ジッシ</t>
    </rPh>
    <rPh sb="283" eb="285">
      <t>ギョウシュ</t>
    </rPh>
    <rPh sb="288" eb="290">
      <t>カンレン</t>
    </rPh>
    <rPh sb="291" eb="292">
      <t>オオ</t>
    </rPh>
    <rPh sb="294" eb="296">
      <t>ソウテイ</t>
    </rPh>
    <rPh sb="305" eb="307">
      <t>コウモク</t>
    </rPh>
    <rPh sb="308" eb="311">
      <t>ユウイセイ</t>
    </rPh>
    <rPh sb="312" eb="313">
      <t>ツヨ</t>
    </rPh>
    <rPh sb="315" eb="316">
      <t>ヨワ</t>
    </rPh>
    <rPh sb="318" eb="320">
      <t>キョウジャク</t>
    </rPh>
    <rPh sb="322" eb="323">
      <t>アラワ</t>
    </rPh>
    <rPh sb="340" eb="341">
      <t>カン</t>
    </rPh>
    <rPh sb="345" eb="346">
      <t>オナ</t>
    </rPh>
    <rPh sb="347" eb="348">
      <t>ヨウ</t>
    </rPh>
    <rPh sb="349" eb="351">
      <t>ヒョウカ</t>
    </rPh>
    <rPh sb="351" eb="352">
      <t>テン</t>
    </rPh>
    <rPh sb="356" eb="357">
      <t>カク</t>
    </rPh>
    <rPh sb="362" eb="363">
      <t>カサ</t>
    </rPh>
    <rPh sb="366" eb="368">
      <t>ヒョウキ</t>
    </rPh>
    <rPh sb="377" eb="379">
      <t>テスウ</t>
    </rPh>
    <rPh sb="381" eb="382">
      <t>カ</t>
    </rPh>
    <rPh sb="388" eb="390">
      <t>カクジ</t>
    </rPh>
    <rPh sb="395" eb="397">
      <t>コウモク</t>
    </rPh>
    <rPh sb="412" eb="413">
      <t>ミ</t>
    </rPh>
    <rPh sb="415" eb="417">
      <t>イチ</t>
    </rPh>
    <rPh sb="430" eb="431">
      <t>ホン</t>
    </rPh>
    <rPh sb="438" eb="440">
      <t>スウテン</t>
    </rPh>
    <rPh sb="483" eb="484">
      <t>レツ</t>
    </rPh>
    <rPh sb="487" eb="488">
      <t>レツ</t>
    </rPh>
    <rPh sb="489" eb="492">
      <t>ヒヒョウジ</t>
    </rPh>
    <rPh sb="499" eb="501">
      <t>ヒョウジ</t>
    </rPh>
    <rPh sb="502" eb="503">
      <t>ヒラ</t>
    </rPh>
    <rPh sb="505" eb="507">
      <t>ナイヨウ</t>
    </rPh>
    <rPh sb="508" eb="510">
      <t>カクニン</t>
    </rPh>
    <rPh sb="516" eb="518">
      <t>ケッコウ</t>
    </rPh>
    <rPh sb="532" eb="534">
      <t>ジユウ</t>
    </rPh>
    <rPh sb="536" eb="538">
      <t>カツヨウ</t>
    </rPh>
    <rPh sb="541" eb="543">
      <t>カイヘン</t>
    </rPh>
    <rPh sb="552" eb="554">
      <t>ホウコク</t>
    </rPh>
    <rPh sb="555" eb="557">
      <t>フヨウ</t>
    </rPh>
    <phoneticPr fontId="1"/>
  </si>
  <si>
    <t>　この度、企業と組織のみなさまに、自由に活用していただける自社活動のSDGS簡易評価のシートを作成しました。
　作成の背景は、企業の方から、自社の業種としてSDGSの取り組みが進んでいるのか？また、SDGsの事業活動との関連について、評価をすることができないかとご意見を頂きました。ご要望の一助となればと、一般社団法人M-EMS（ミームス）認証機構（三重県版の環境マネジメントシステムの制度運営機関）の無償協力を得て、小規模事業者が取り組むためのSDGsを考慮に入れて、評価には、企業経営分析でも広く活用されているSWOT分析の要領で、業種としての「機会と脅威」、SDGsという目標の成果を見出すために、環境マネジメントシステムを取り組み、現状分析と目標管理をすることで、「強み、弱み」を評価する方法をとしました。
あくまでも数点の設問に回答していただいて評価をする簡易的な手法を行っておりますので、みなさまの事業活動とすべて合致する回答が表記されないこともあります。
　使用する制限は設けておりませんので、ご自由に改変等頂き、活用いただければと思います。
　なお、三重大学としては、回答いただき得られる評価結果に関しては責任を負うことはできかねますが、事業活動として課題が明確になり、解決策を模索する際には、是非とも三重大学のシーズをご活用いただき、共同研究への発展や、従業員への環境教育・環境人材育成には、三重大学の科学的環境人材育成事業（SciLets育成事業）などもご活用いただきたいと願います。
・　三重大学全学シーズ集
　　https://www.crc.mie-u.ac.jp/seeds/
三重大学の研究内容を公表しています。事業の課題解決のため、大学教員と共同研究を模索する際にご活用いただけます。
・　三重大学科学的地域環境人材（SciLets（サイレッツ）育成事業）
　　https://scienv.mie-u.ac.jp/
環境に関することを大学教員等が、科学的に解説するオンラインのビデオ講義です。
　　　　　　　　　　　　　　　三重大学国際環境教育研究センター
　　　　　　　　　　　　　　　問い合わせ先：事務担当　施設環境チーム</t>
    <rPh sb="3" eb="4">
      <t>タビ</t>
    </rPh>
    <rPh sb="17" eb="19">
      <t>ジユウ</t>
    </rPh>
    <rPh sb="20" eb="22">
      <t>カツヨウ</t>
    </rPh>
    <rPh sb="29" eb="33">
      <t>ジシャカツドウ</t>
    </rPh>
    <rPh sb="38" eb="40">
      <t>カンイ</t>
    </rPh>
    <rPh sb="40" eb="42">
      <t>ヒョウカ</t>
    </rPh>
    <rPh sb="47" eb="49">
      <t>サクセイ</t>
    </rPh>
    <rPh sb="56" eb="58">
      <t>サクセイ</t>
    </rPh>
    <rPh sb="59" eb="61">
      <t>ハイケイ</t>
    </rPh>
    <rPh sb="63" eb="65">
      <t>キギョウ</t>
    </rPh>
    <rPh sb="66" eb="67">
      <t>カタ</t>
    </rPh>
    <rPh sb="70" eb="72">
      <t>ジシャ</t>
    </rPh>
    <rPh sb="73" eb="75">
      <t>ギョウシュ</t>
    </rPh>
    <rPh sb="83" eb="84">
      <t>ト</t>
    </rPh>
    <rPh sb="85" eb="86">
      <t>ク</t>
    </rPh>
    <rPh sb="88" eb="89">
      <t>スス</t>
    </rPh>
    <rPh sb="104" eb="106">
      <t>ジギョウ</t>
    </rPh>
    <rPh sb="106" eb="108">
      <t>カツドウ</t>
    </rPh>
    <rPh sb="110" eb="112">
      <t>カンレン</t>
    </rPh>
    <rPh sb="117" eb="119">
      <t>ヒョウカ</t>
    </rPh>
    <rPh sb="132" eb="134">
      <t>イケン</t>
    </rPh>
    <rPh sb="135" eb="136">
      <t>イタダ</t>
    </rPh>
    <rPh sb="142" eb="144">
      <t>ヨウボウ</t>
    </rPh>
    <rPh sb="145" eb="147">
      <t>イチジョ</t>
    </rPh>
    <rPh sb="153" eb="159">
      <t>イッパンシャダンホウジン</t>
    </rPh>
    <rPh sb="170" eb="174">
      <t>ニンショウキコウ</t>
    </rPh>
    <rPh sb="175" eb="179">
      <t>ミエケンバン</t>
    </rPh>
    <rPh sb="180" eb="182">
      <t>カンキョウ</t>
    </rPh>
    <rPh sb="193" eb="195">
      <t>セイド</t>
    </rPh>
    <rPh sb="195" eb="199">
      <t>ウンエイキカン</t>
    </rPh>
    <rPh sb="201" eb="203">
      <t>ムショウ</t>
    </rPh>
    <rPh sb="203" eb="205">
      <t>キョウリョク</t>
    </rPh>
    <rPh sb="206" eb="207">
      <t>エ</t>
    </rPh>
    <rPh sb="209" eb="212">
      <t>ショウキボ</t>
    </rPh>
    <rPh sb="212" eb="215">
      <t>ジギョウシャ</t>
    </rPh>
    <rPh sb="216" eb="217">
      <t>ト</t>
    </rPh>
    <rPh sb="218" eb="219">
      <t>ク</t>
    </rPh>
    <rPh sb="228" eb="230">
      <t>コウリョ</t>
    </rPh>
    <rPh sb="231" eb="232">
      <t>イ</t>
    </rPh>
    <rPh sb="235" eb="237">
      <t>ヒョウカ</t>
    </rPh>
    <rPh sb="240" eb="246">
      <t>キギョウケイエイブンセキ</t>
    </rPh>
    <rPh sb="248" eb="249">
      <t>ヒロ</t>
    </rPh>
    <rPh sb="250" eb="252">
      <t>カツヨウ</t>
    </rPh>
    <rPh sb="261" eb="263">
      <t>ブンセキ</t>
    </rPh>
    <rPh sb="264" eb="266">
      <t>ヨウリョウ</t>
    </rPh>
    <rPh sb="268" eb="270">
      <t>ギョウシュ</t>
    </rPh>
    <rPh sb="275" eb="277">
      <t>キカイ</t>
    </rPh>
    <rPh sb="278" eb="280">
      <t>キョウイ</t>
    </rPh>
    <rPh sb="289" eb="291">
      <t>モクヒョウ</t>
    </rPh>
    <rPh sb="292" eb="294">
      <t>セイカ</t>
    </rPh>
    <rPh sb="295" eb="297">
      <t>ミイダ</t>
    </rPh>
    <rPh sb="302" eb="304">
      <t>カンキョウ</t>
    </rPh>
    <rPh sb="315" eb="316">
      <t>ト</t>
    </rPh>
    <rPh sb="317" eb="318">
      <t>ク</t>
    </rPh>
    <rPh sb="320" eb="324">
      <t>ゲンジョウブンセキ</t>
    </rPh>
    <rPh sb="325" eb="329">
      <t>モクヒョウカンリ</t>
    </rPh>
    <rPh sb="337" eb="338">
      <t>ツヨ</t>
    </rPh>
    <rPh sb="340" eb="341">
      <t>ヨワ</t>
    </rPh>
    <rPh sb="344" eb="346">
      <t>ヒョウカ</t>
    </rPh>
    <rPh sb="348" eb="350">
      <t>ホウホウ</t>
    </rPh>
    <rPh sb="363" eb="365">
      <t>スウテン</t>
    </rPh>
    <rPh sb="366" eb="368">
      <t>セツモン</t>
    </rPh>
    <rPh sb="369" eb="371">
      <t>カイトウ</t>
    </rPh>
    <rPh sb="378" eb="380">
      <t>ヒョウカ</t>
    </rPh>
    <rPh sb="383" eb="386">
      <t>カンイテキ</t>
    </rPh>
    <rPh sb="484" eb="488">
      <t>ミエダイガク</t>
    </rPh>
    <rPh sb="493" eb="495">
      <t>カイトウ</t>
    </rPh>
    <rPh sb="499" eb="500">
      <t>エ</t>
    </rPh>
    <rPh sb="503" eb="507">
      <t>ヒョウカケッカ</t>
    </rPh>
    <rPh sb="508" eb="509">
      <t>カン</t>
    </rPh>
    <rPh sb="512" eb="514">
      <t>セキニン</t>
    </rPh>
    <rPh sb="515" eb="516">
      <t>オ</t>
    </rPh>
    <rPh sb="528" eb="532">
      <t>ジギョウカツドウ</t>
    </rPh>
    <rPh sb="535" eb="537">
      <t>カダイ</t>
    </rPh>
    <rPh sb="538" eb="540">
      <t>メイカク</t>
    </rPh>
    <rPh sb="544" eb="546">
      <t>カイケツ</t>
    </rPh>
    <rPh sb="546" eb="547">
      <t>サク</t>
    </rPh>
    <rPh sb="548" eb="550">
      <t>モサク</t>
    </rPh>
    <rPh sb="552" eb="553">
      <t>サイ</t>
    </rPh>
    <rPh sb="556" eb="558">
      <t>ゼヒ</t>
    </rPh>
    <rPh sb="657" eb="661">
      <t>ミエダイガク</t>
    </rPh>
    <rPh sb="661" eb="663">
      <t>ゼンガク</t>
    </rPh>
    <rPh sb="666" eb="667">
      <t>シュウ</t>
    </rPh>
    <rPh sb="705" eb="709">
      <t>ミエダイガク</t>
    </rPh>
    <rPh sb="710" eb="712">
      <t>ケンキュウ</t>
    </rPh>
    <rPh sb="712" eb="714">
      <t>ナイヨウ</t>
    </rPh>
    <rPh sb="715" eb="717">
      <t>コウヒョウ</t>
    </rPh>
    <rPh sb="723" eb="725">
      <t>ジギョウ</t>
    </rPh>
    <rPh sb="726" eb="730">
      <t>カダイカイケツ</t>
    </rPh>
    <rPh sb="734" eb="738">
      <t>ダイガクキョウイン</t>
    </rPh>
    <rPh sb="739" eb="743">
      <t>キョウドウケンキュウ</t>
    </rPh>
    <rPh sb="744" eb="746">
      <t>モサク</t>
    </rPh>
    <rPh sb="748" eb="749">
      <t>サイ</t>
    </rPh>
    <rPh sb="751" eb="753">
      <t>カツヨウ</t>
    </rPh>
    <rPh sb="764" eb="768">
      <t>ミエダイガク</t>
    </rPh>
    <rPh sb="768" eb="777">
      <t>カガクテキチイキカンキョウジンザイ</t>
    </rPh>
    <rPh sb="792" eb="796">
      <t>イクセイジギョウ</t>
    </rPh>
    <rPh sb="828" eb="830">
      <t>カンキョウ</t>
    </rPh>
    <rPh sb="831" eb="832">
      <t>カン</t>
    </rPh>
    <rPh sb="837" eb="841">
      <t>ダイガクキョウイン</t>
    </rPh>
    <rPh sb="841" eb="842">
      <t>トウ</t>
    </rPh>
    <rPh sb="844" eb="847">
      <t>カガクテキ</t>
    </rPh>
    <rPh sb="848" eb="850">
      <t>カイセツ</t>
    </rPh>
    <rPh sb="861" eb="863">
      <t>コウギ</t>
    </rPh>
    <rPh sb="883" eb="887">
      <t>ミエダイガク</t>
    </rPh>
    <rPh sb="887" eb="895">
      <t>コクサイカンキョウキョウイクケンキュウ</t>
    </rPh>
    <rPh sb="915" eb="916">
      <t>ト</t>
    </rPh>
    <rPh sb="917" eb="918">
      <t>ア</t>
    </rPh>
    <rPh sb="920" eb="921">
      <t>サキ</t>
    </rPh>
    <rPh sb="922" eb="924">
      <t>ジム</t>
    </rPh>
    <rPh sb="924" eb="926">
      <t>タントウ</t>
    </rPh>
    <rPh sb="927" eb="931">
      <t>シセツカンキョウ</t>
    </rPh>
    <phoneticPr fontId="1"/>
  </si>
  <si>
    <t>○○会社（入力）</t>
    <rPh sb="2" eb="4">
      <t>カイシャ</t>
    </rPh>
    <rPh sb="5" eb="7">
      <t>ニュウリョク</t>
    </rPh>
    <phoneticPr fontId="1"/>
  </si>
  <si>
    <t xml:space="preserve">SDGsの視点を持ち、原材料等の調達先を選定する組織内ルール（規定・基準。例えば、グリーン調達基準等）を有して取引ができていますか？
</t>
    <rPh sb="5" eb="7">
      <t>シテン</t>
    </rPh>
    <rPh sb="8" eb="9">
      <t>モ</t>
    </rPh>
    <rPh sb="11" eb="14">
      <t>ゲンザイリョウ</t>
    </rPh>
    <rPh sb="14" eb="15">
      <t>トウ</t>
    </rPh>
    <rPh sb="16" eb="18">
      <t>チョウタツ</t>
    </rPh>
    <rPh sb="18" eb="19">
      <t>サキ</t>
    </rPh>
    <rPh sb="20" eb="22">
      <t>センテイ</t>
    </rPh>
    <rPh sb="24" eb="27">
      <t>ソシキナイ</t>
    </rPh>
    <rPh sb="31" eb="33">
      <t>キテイ</t>
    </rPh>
    <rPh sb="34" eb="36">
      <t>キジュン</t>
    </rPh>
    <rPh sb="37" eb="38">
      <t>タト</t>
    </rPh>
    <rPh sb="45" eb="49">
      <t>チョウタツキジュン</t>
    </rPh>
    <rPh sb="49" eb="50">
      <t>トウ</t>
    </rPh>
    <rPh sb="52" eb="53">
      <t>ユウ</t>
    </rPh>
    <rPh sb="55" eb="57">
      <t>トリヒキ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</si>
</sst>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SDG&quot;General"/>
    <numFmt numFmtId="177" formatCode="0_ ;[Red]\-0\ "/>
    <numFmt numFmtId="178" formatCode="&quot;作&quot;&quot;成&quot;&quot;日&quot;\:yyyy&quot;年&quot;m&quot;月&quot;d&quot;日&quot;;@"/>
  </numFmts>
  <fonts count="16"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6"/>
      <color theme="1"/>
      <name val="游ゴシック"/>
      <family val="2"/>
      <charset val="128"/>
      <scheme val="minor"/>
    </font>
    <font>
      <sz val="22"/>
      <color theme="1"/>
      <name val="游ゴシック"/>
      <family val="2"/>
      <charset val="128"/>
      <scheme val="minor"/>
    </font>
    <font>
      <sz val="10"/>
      <color theme="1"/>
      <name val="游ゴシック"/>
      <family val="2"/>
      <charset val="128"/>
      <scheme val="minor"/>
    </font>
    <font>
      <b/>
      <sz val="11"/>
      <color theme="1"/>
      <name val="游ゴシック"/>
      <family val="3"/>
      <charset val="128"/>
      <scheme val="minor"/>
    </font>
    <font>
      <sz val="12"/>
      <color theme="1"/>
      <name val="游ゴシック"/>
      <family val="3"/>
      <charset val="128"/>
      <scheme val="minor"/>
    </font>
    <font>
      <sz val="11"/>
      <name val="游ゴシック"/>
      <family val="2"/>
      <charset val="128"/>
      <scheme val="minor"/>
    </font>
    <font>
      <sz val="11"/>
      <name val="游ゴシック"/>
      <family val="3"/>
      <charset val="128"/>
      <scheme val="minor"/>
    </font>
    <font>
      <sz val="11"/>
      <color rgb="FFFF0000"/>
      <name val="游ゴシック"/>
      <family val="2"/>
      <charset val="128"/>
      <scheme val="minor"/>
    </font>
    <font>
      <sz val="12"/>
      <color theme="1"/>
      <name val="游ゴシック"/>
      <family val="2"/>
      <charset val="128"/>
      <scheme val="minor"/>
    </font>
    <font>
      <sz val="9"/>
      <color theme="1"/>
      <name val="游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dotted">
        <color auto="1"/>
      </left>
      <right style="dotted">
        <color auto="1"/>
      </right>
      <top style="dotted">
        <color auto="1"/>
      </top>
      <bottom style="dotted">
        <color auto="1"/>
      </bottom>
      <diagonal/>
    </border>
    <border>
      <left/>
      <right style="dotted">
        <color auto="1"/>
      </right>
      <top/>
      <bottom style="dotted">
        <color auto="1"/>
      </bottom>
      <diagonal/>
    </border>
    <border>
      <left/>
      <right/>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s>
  <cellStyleXfs count="1">
    <xf numFmtId="0" fontId="0" fillId="0" borderId="0">
      <alignment vertical="center"/>
    </xf>
  </cellStyleXfs>
  <cellXfs count="72">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lignment vertical="center"/>
    </xf>
    <xf numFmtId="176" fontId="3" fillId="0" borderId="0" xfId="0" applyNumberFormat="1" applyFont="1">
      <alignment vertical="center"/>
    </xf>
    <xf numFmtId="177" fontId="2" fillId="0" borderId="1" xfId="0" applyNumberFormat="1" applyFont="1" applyBorder="1" applyAlignment="1">
      <alignment horizontal="center" vertical="center"/>
    </xf>
    <xf numFmtId="0" fontId="0" fillId="0" borderId="1" xfId="0" applyBorder="1">
      <alignment vertical="center"/>
    </xf>
    <xf numFmtId="0" fontId="0" fillId="0" borderId="0" xfId="0" applyAlignment="1">
      <alignment vertical="center" wrapText="1"/>
    </xf>
    <xf numFmtId="0" fontId="0" fillId="0" borderId="1" xfId="0" applyBorder="1" applyAlignment="1">
      <alignment vertical="center" wrapText="1"/>
    </xf>
    <xf numFmtId="176" fontId="5" fillId="0" borderId="0" xfId="0" applyNumberFormat="1" applyFont="1" applyAlignment="1">
      <alignment horizontal="center" vertical="center" wrapText="1"/>
    </xf>
    <xf numFmtId="0" fontId="0" fillId="0" borderId="1" xfId="0" applyBorder="1" applyAlignment="1">
      <alignment horizontal="center" vertical="center" wrapText="1"/>
    </xf>
    <xf numFmtId="0" fontId="0" fillId="0" borderId="2" xfId="0" applyBorder="1">
      <alignment vertical="center"/>
    </xf>
    <xf numFmtId="0" fontId="0" fillId="0" borderId="3" xfId="0" applyFill="1" applyBorder="1" applyAlignment="1">
      <alignment vertical="center" wrapText="1"/>
    </xf>
    <xf numFmtId="9" fontId="0" fillId="0" borderId="0" xfId="0" applyNumberFormat="1">
      <alignment vertical="center"/>
    </xf>
    <xf numFmtId="0" fontId="0" fillId="0" borderId="0" xfId="0" applyAlignment="1">
      <alignment vertical="center"/>
    </xf>
    <xf numFmtId="0" fontId="0" fillId="0" borderId="1" xfId="0" applyBorder="1" applyAlignment="1">
      <alignment horizontal="center" vertical="center"/>
    </xf>
    <xf numFmtId="0" fontId="0" fillId="2" borderId="1" xfId="0" applyFill="1" applyBorder="1" applyAlignment="1">
      <alignment vertical="center" wrapText="1"/>
    </xf>
    <xf numFmtId="9" fontId="0" fillId="2" borderId="1" xfId="0" applyNumberFormat="1" applyFill="1" applyBorder="1" applyAlignment="1">
      <alignment vertical="center" wrapText="1"/>
    </xf>
    <xf numFmtId="0" fontId="0" fillId="0" borderId="0" xfId="0" applyAlignment="1">
      <alignment horizontal="left" vertical="top"/>
    </xf>
    <xf numFmtId="0" fontId="0" fillId="3" borderId="0" xfId="0" applyFill="1">
      <alignment vertical="center"/>
    </xf>
    <xf numFmtId="176" fontId="0" fillId="0" borderId="0" xfId="0" applyNumberFormat="1" applyAlignment="1">
      <alignment horizontal="center" vertical="center" wrapText="1"/>
    </xf>
    <xf numFmtId="0" fontId="0" fillId="4" borderId="1" xfId="0" applyFill="1" applyBorder="1" applyAlignment="1">
      <alignment vertical="center" wrapText="1"/>
    </xf>
    <xf numFmtId="0" fontId="6" fillId="0" borderId="0" xfId="0" applyFont="1">
      <alignment vertical="center"/>
    </xf>
    <xf numFmtId="0" fontId="6" fillId="0" borderId="0" xfId="0" applyFont="1" applyAlignment="1">
      <alignment horizontal="right" vertical="center"/>
    </xf>
    <xf numFmtId="178" fontId="8" fillId="0" borderId="0" xfId="0" applyNumberFormat="1" applyFont="1">
      <alignment vertical="center"/>
    </xf>
    <xf numFmtId="176" fontId="3" fillId="0" borderId="4" xfId="0" applyNumberFormat="1" applyFont="1" applyBorder="1" applyAlignment="1">
      <alignment horizontal="center" vertical="center"/>
    </xf>
    <xf numFmtId="0" fontId="9" fillId="0" borderId="4" xfId="0" applyFont="1" applyBorder="1" applyAlignment="1">
      <alignment horizontal="center" vertical="center"/>
    </xf>
    <xf numFmtId="0" fontId="0" fillId="0" borderId="0" xfId="0" applyAlignment="1">
      <alignment horizontal="left" vertical="center"/>
    </xf>
    <xf numFmtId="0" fontId="5" fillId="0" borderId="0" xfId="0" applyFont="1">
      <alignment vertical="center"/>
    </xf>
    <xf numFmtId="0" fontId="3" fillId="0" borderId="0" xfId="0" applyFont="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176" fontId="5" fillId="0" borderId="0" xfId="0" applyNumberFormat="1" applyFont="1">
      <alignment vertical="center"/>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lignment vertical="center"/>
    </xf>
    <xf numFmtId="0" fontId="13" fillId="0" borderId="0" xfId="0" applyFont="1" applyFill="1">
      <alignment vertical="center"/>
    </xf>
    <xf numFmtId="0" fontId="13" fillId="3" borderId="0" xfId="0" applyFont="1" applyFill="1">
      <alignment vertical="center"/>
    </xf>
    <xf numFmtId="0" fontId="13" fillId="0" borderId="0" xfId="0" applyFont="1" applyAlignment="1">
      <alignment horizontal="center" vertical="center"/>
    </xf>
    <xf numFmtId="0" fontId="7" fillId="2" borderId="0" xfId="0" applyFont="1" applyFill="1" applyAlignment="1">
      <alignment vertical="center" wrapText="1"/>
    </xf>
    <xf numFmtId="178" fontId="0" fillId="2" borderId="0" xfId="0" applyNumberFormat="1" applyFill="1" applyAlignment="1">
      <alignment vertical="center" wrapText="1"/>
    </xf>
    <xf numFmtId="0" fontId="14" fillId="0" borderId="0" xfId="0" applyFont="1">
      <alignment vertical="center"/>
    </xf>
    <xf numFmtId="55" fontId="15" fillId="0" borderId="0" xfId="0" applyNumberFormat="1" applyFont="1" applyAlignment="1">
      <alignment vertical="center" shrinkToFit="1"/>
    </xf>
    <xf numFmtId="0" fontId="14" fillId="0" borderId="0" xfId="0" applyFont="1" applyAlignment="1">
      <alignment horizontal="left" vertical="top" wrapText="1"/>
    </xf>
    <xf numFmtId="0" fontId="14" fillId="0" borderId="0" xfId="0" applyFont="1" applyAlignment="1">
      <alignment vertical="top" wrapText="1"/>
    </xf>
    <xf numFmtId="0" fontId="6" fillId="0" borderId="0" xfId="0" applyFont="1" applyAlignment="1">
      <alignment vertical="center"/>
    </xf>
    <xf numFmtId="0" fontId="9" fillId="0" borderId="6" xfId="0" applyFont="1" applyBorder="1" applyAlignment="1">
      <alignment vertical="center" wrapText="1"/>
    </xf>
    <xf numFmtId="0" fontId="9" fillId="0" borderId="5" xfId="0" applyFont="1" applyBorder="1" applyAlignment="1">
      <alignment vertical="center" wrapText="1"/>
    </xf>
    <xf numFmtId="0" fontId="9" fillId="0" borderId="7" xfId="0" applyFont="1" applyBorder="1" applyAlignment="1">
      <alignment vertical="center"/>
    </xf>
    <xf numFmtId="0" fontId="9" fillId="0" borderId="8" xfId="0" applyFont="1" applyBorder="1" applyAlignment="1">
      <alignment vertical="center"/>
    </xf>
    <xf numFmtId="0" fontId="3" fillId="0" borderId="0" xfId="0" applyFont="1" applyAlignment="1">
      <alignment horizontal="center" vertical="center"/>
    </xf>
    <xf numFmtId="0" fontId="0" fillId="0" borderId="0" xfId="0" applyFill="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13" fillId="0" borderId="0" xfId="0" applyFont="1" applyFill="1" applyAlignment="1">
      <alignment horizontal="center" vertical="center"/>
    </xf>
    <xf numFmtId="0" fontId="0" fillId="4" borderId="1" xfId="0" applyFill="1" applyBorder="1" applyAlignment="1">
      <alignment vertical="top" wrapText="1"/>
    </xf>
    <xf numFmtId="0" fontId="0" fillId="0" borderId="9" xfId="0" applyBorder="1">
      <alignment vertical="center"/>
    </xf>
    <xf numFmtId="176" fontId="3" fillId="0" borderId="10" xfId="0" applyNumberFormat="1" applyFont="1" applyBorder="1">
      <alignment vertical="center"/>
    </xf>
    <xf numFmtId="0" fontId="0" fillId="0" borderId="0" xfId="0" applyBorder="1">
      <alignment vertical="center"/>
    </xf>
    <xf numFmtId="176" fontId="3" fillId="0" borderId="11" xfId="0" applyNumberFormat="1" applyFont="1" applyBorder="1">
      <alignment vertical="center"/>
    </xf>
    <xf numFmtId="0" fontId="0" fillId="0" borderId="12" xfId="0" applyBorder="1">
      <alignment vertical="center"/>
    </xf>
    <xf numFmtId="176" fontId="3" fillId="0" borderId="13" xfId="0" applyNumberFormat="1" applyFont="1" applyBorder="1">
      <alignment vertical="center"/>
    </xf>
    <xf numFmtId="0" fontId="0" fillId="0" borderId="14" xfId="0" applyBorder="1">
      <alignment vertical="center"/>
    </xf>
    <xf numFmtId="176" fontId="3" fillId="0" borderId="2" xfId="0" applyNumberFormat="1" applyFont="1" applyBorder="1">
      <alignment vertical="center"/>
    </xf>
    <xf numFmtId="0" fontId="3" fillId="0" borderId="10" xfId="0" applyFont="1" applyBorder="1">
      <alignment vertical="center"/>
    </xf>
    <xf numFmtId="0" fontId="3" fillId="0" borderId="11" xfId="0" applyFont="1" applyBorder="1">
      <alignment vertical="center"/>
    </xf>
    <xf numFmtId="0" fontId="0" fillId="0" borderId="13" xfId="0" applyBorder="1">
      <alignment vertical="center"/>
    </xf>
    <xf numFmtId="0" fontId="3" fillId="0" borderId="13" xfId="0" applyFont="1" applyBorder="1">
      <alignment vertical="center"/>
    </xf>
    <xf numFmtId="0" fontId="0" fillId="0" borderId="0" xfId="0" applyFill="1" applyBorder="1">
      <alignment vertical="center"/>
    </xf>
    <xf numFmtId="0" fontId="3" fillId="0" borderId="1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7435831169193"/>
          <c:y val="9.0518701124296427E-2"/>
          <c:w val="0.76180952749382136"/>
          <c:h val="0.8200521790412294"/>
        </c:manualLayout>
      </c:layout>
      <c:scatterChart>
        <c:scatterStyle val="lineMarker"/>
        <c:varyColors val="0"/>
        <c:ser>
          <c:idx val="0"/>
          <c:order val="0"/>
          <c:tx>
            <c:strRef>
              <c:f>結果SWOT表記!$D$13:$D$30</c:f>
              <c:strCache>
                <c:ptCount val="18"/>
                <c:pt idx="0">
                  <c:v>（強み）－（弱み）</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strCache>
            </c:strRef>
          </c:tx>
          <c:spPr>
            <a:ln w="25400" cap="rnd">
              <a:noFill/>
              <a:round/>
            </a:ln>
            <a:effectLst/>
          </c:spPr>
          <c:marker>
            <c:symbol val="circle"/>
            <c:size val="5"/>
            <c:spPr>
              <a:solidFill>
                <a:schemeClr val="accent1"/>
              </a:solidFill>
              <a:ln w="9525">
                <a:solidFill>
                  <a:schemeClr val="accent1"/>
                </a:solidFill>
              </a:ln>
              <a:effectLst/>
            </c:spPr>
          </c:marker>
          <c:dLbls>
            <c:dLbl>
              <c:idx val="0"/>
              <c:tx>
                <c:rich>
                  <a:bodyPr/>
                  <a:lstStyle/>
                  <a:p>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A2EF-4F8B-9F0B-24D598D05DA7}"/>
                </c:ext>
              </c:extLst>
            </c:dLbl>
            <c:dLbl>
              <c:idx val="1"/>
              <c:tx>
                <c:rich>
                  <a:bodyPr/>
                  <a:lstStyle/>
                  <a:p>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0-A2EF-4F8B-9F0B-24D598D05DA7}"/>
                </c:ext>
              </c:extLst>
            </c:dLbl>
            <c:dLbl>
              <c:idx val="2"/>
              <c:tx>
                <c:rich>
                  <a:bodyPr/>
                  <a:lstStyle/>
                  <a:p>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A2EF-4F8B-9F0B-24D598D05DA7}"/>
                </c:ext>
              </c:extLst>
            </c:dLbl>
            <c:dLbl>
              <c:idx val="3"/>
              <c:tx>
                <c:rich>
                  <a:bodyPr/>
                  <a:lstStyle/>
                  <a:p>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A2EF-4F8B-9F0B-24D598D05DA7}"/>
                </c:ext>
              </c:extLst>
            </c:dLbl>
            <c:dLbl>
              <c:idx val="4"/>
              <c:tx>
                <c:rich>
                  <a:bodyPr/>
                  <a:lstStyle/>
                  <a:p>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2-A2EF-4F8B-9F0B-24D598D05DA7}"/>
                </c:ext>
              </c:extLst>
            </c:dLbl>
            <c:dLbl>
              <c:idx val="5"/>
              <c:tx>
                <c:rich>
                  <a:bodyPr/>
                  <a:lstStyle/>
                  <a:p>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A2EF-4F8B-9F0B-24D598D05DA7}"/>
                </c:ext>
              </c:extLst>
            </c:dLbl>
            <c:dLbl>
              <c:idx val="6"/>
              <c:tx>
                <c:rich>
                  <a:bodyPr/>
                  <a:lstStyle/>
                  <a:p>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A2EF-4F8B-9F0B-24D598D05DA7}"/>
                </c:ext>
              </c:extLst>
            </c:dLbl>
            <c:dLbl>
              <c:idx val="7"/>
              <c:tx>
                <c:rich>
                  <a:bodyPr/>
                  <a:lstStyle/>
                  <a:p>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A2EF-4F8B-9F0B-24D598D05DA7}"/>
                </c:ext>
              </c:extLst>
            </c:dLbl>
            <c:dLbl>
              <c:idx val="8"/>
              <c:tx>
                <c:rich>
                  <a:bodyPr/>
                  <a:lstStyle/>
                  <a:p>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A2EF-4F8B-9F0B-24D598D05DA7}"/>
                </c:ext>
              </c:extLst>
            </c:dLbl>
            <c:dLbl>
              <c:idx val="9"/>
              <c:tx>
                <c:rich>
                  <a:bodyPr/>
                  <a:lstStyle/>
                  <a:p>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A2EF-4F8B-9F0B-24D598D05DA7}"/>
                </c:ext>
              </c:extLst>
            </c:dLbl>
            <c:dLbl>
              <c:idx val="10"/>
              <c:tx>
                <c:rich>
                  <a:bodyPr/>
                  <a:lstStyle/>
                  <a:p>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A2EF-4F8B-9F0B-24D598D05DA7}"/>
                </c:ext>
              </c:extLst>
            </c:dLbl>
            <c:dLbl>
              <c:idx val="11"/>
              <c:tx>
                <c:rich>
                  <a:bodyPr/>
                  <a:lstStyle/>
                  <a:p>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A2EF-4F8B-9F0B-24D598D05DA7}"/>
                </c:ext>
              </c:extLst>
            </c:dLbl>
            <c:dLbl>
              <c:idx val="12"/>
              <c:tx>
                <c:rich>
                  <a:bodyPr/>
                  <a:lstStyle/>
                  <a:p>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A2EF-4F8B-9F0B-24D598D05DA7}"/>
                </c:ext>
              </c:extLst>
            </c:dLbl>
            <c:dLbl>
              <c:idx val="13"/>
              <c:tx>
                <c:rich>
                  <a:bodyPr/>
                  <a:lstStyle/>
                  <a:p>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A2EF-4F8B-9F0B-24D598D05DA7}"/>
                </c:ext>
              </c:extLst>
            </c:dLbl>
            <c:dLbl>
              <c:idx val="14"/>
              <c:tx>
                <c:rich>
                  <a:bodyPr/>
                  <a:lstStyle/>
                  <a:p>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A2EF-4F8B-9F0B-24D598D05DA7}"/>
                </c:ext>
              </c:extLst>
            </c:dLbl>
            <c:dLbl>
              <c:idx val="15"/>
              <c:tx>
                <c:rich>
                  <a:bodyPr/>
                  <a:lstStyle/>
                  <a:p>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A2EF-4F8B-9F0B-24D598D05DA7}"/>
                </c:ext>
              </c:extLst>
            </c:dLbl>
            <c:dLbl>
              <c:idx val="16"/>
              <c:tx>
                <c:rich>
                  <a:bodyPr/>
                  <a:lstStyle/>
                  <a:p>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A2EF-4F8B-9F0B-24D598D05DA7}"/>
                </c:ext>
              </c:extLst>
            </c:dLbl>
            <c:numFmt formatCode="General" sourceLinked="0"/>
            <c:spPr>
              <a:noFill/>
              <a:ln>
                <a:noFill/>
              </a:ln>
              <a:effectLst>
                <a:outerShdw blurRad="50800" dist="50800" dir="5400000" algn="ctr" rotWithShape="0">
                  <a:schemeClr val="accent4">
                    <a:lumMod val="20000"/>
                    <a:lumOff val="80000"/>
                  </a:scheme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結果SWOT表記!$C$14:$C$30</c:f>
              <c:numCache>
                <c:formatCode>0_ ;[Red]\-0\ </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xVal>
          <c:yVal>
            <c:numRef>
              <c:f>結果SWOT表記!$D$14:$D$30</c:f>
              <c:numCache>
                <c:formatCode>0_ ;[Red]\-0\ </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yVal>
          <c:smooth val="0"/>
          <c:extLst>
            <c:ext xmlns:c16="http://schemas.microsoft.com/office/drawing/2014/chart" uri="{C3380CC4-5D6E-409C-BE32-E72D297353CC}">
              <c16:uniqueId val="{00000000-A2EF-4F8B-9F0B-24D598D05DA7}"/>
            </c:ext>
          </c:extLst>
        </c:ser>
        <c:ser>
          <c:idx val="1"/>
          <c:order val="1"/>
          <c:tx>
            <c:strRef>
              <c:f>結果SWOT表記!$C$13:$C$30</c:f>
              <c:strCache>
                <c:ptCount val="18"/>
                <c:pt idx="0">
                  <c:v>（機会）－（脅威）</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strCache>
            </c:strRef>
          </c:tx>
          <c:spPr>
            <a:ln w="25400" cap="rnd">
              <a:no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yVal>
            <c:numLit>
              <c:formatCode>General</c:formatCode>
              <c:ptCount val="1"/>
              <c:pt idx="0">
                <c:v>1</c:v>
              </c:pt>
            </c:numLit>
          </c:yVal>
          <c:smooth val="0"/>
          <c:extLst>
            <c:ext xmlns:c16="http://schemas.microsoft.com/office/drawing/2014/chart" uri="{C3380CC4-5D6E-409C-BE32-E72D297353CC}">
              <c16:uniqueId val="{00000002-A2EF-4F8B-9F0B-24D598D05DA7}"/>
            </c:ext>
          </c:extLst>
        </c:ser>
        <c:dLbls>
          <c:showLegendKey val="0"/>
          <c:showVal val="1"/>
          <c:showCatName val="0"/>
          <c:showSerName val="0"/>
          <c:showPercent val="0"/>
          <c:showBubbleSize val="0"/>
        </c:dLbls>
        <c:axId val="724305256"/>
        <c:axId val="724312144"/>
      </c:scatterChart>
      <c:valAx>
        <c:axId val="724305256"/>
        <c:scaling>
          <c:orientation val="minMax"/>
          <c:max val="100"/>
          <c:min val="-100"/>
        </c:scaling>
        <c:delete val="0"/>
        <c:axPos val="b"/>
        <c:majorGridlines>
          <c:spPr>
            <a:ln w="9525" cap="flat" cmpd="sng" algn="ctr">
              <a:solidFill>
                <a:schemeClr val="tx1">
                  <a:lumMod val="15000"/>
                  <a:lumOff val="85000"/>
                </a:schemeClr>
              </a:solidFill>
              <a:round/>
            </a:ln>
            <a:effectLst/>
          </c:spPr>
        </c:majorGridlines>
        <c:numFmt formatCode="0_ ;[Red]\-0\ "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24312144"/>
        <c:crosses val="autoZero"/>
        <c:crossBetween val="midCat"/>
        <c:minorUnit val="2"/>
      </c:valAx>
      <c:valAx>
        <c:axId val="724312144"/>
        <c:scaling>
          <c:orientation val="minMax"/>
          <c:max val="100"/>
          <c:min val="-100"/>
        </c:scaling>
        <c:delete val="0"/>
        <c:axPos val="l"/>
        <c:majorGridlines>
          <c:spPr>
            <a:ln w="9525" cap="flat" cmpd="sng" algn="ctr">
              <a:solidFill>
                <a:schemeClr val="tx1">
                  <a:lumMod val="15000"/>
                  <a:lumOff val="85000"/>
                </a:schemeClr>
              </a:solidFill>
              <a:round/>
            </a:ln>
            <a:effectLst/>
          </c:spPr>
        </c:majorGridlines>
        <c:numFmt formatCode="0_ ;[Red]\-0\ "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24305256"/>
        <c:crosses val="autoZero"/>
        <c:crossBetween val="midCat"/>
        <c:min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16152311661915"/>
          <c:y val="6.7919738536786373E-2"/>
          <c:w val="0.75609939873545451"/>
          <c:h val="0.85605580417111826"/>
        </c:manualLayout>
      </c:layout>
      <c:radarChart>
        <c:radarStyle val="marker"/>
        <c:varyColors val="0"/>
        <c:ser>
          <c:idx val="0"/>
          <c:order val="0"/>
          <c:tx>
            <c:strRef>
              <c:f>'Sheet1 (SWOT＋期待) (2)'!$C$3</c:f>
              <c:strCache>
                <c:ptCount val="1"/>
                <c:pt idx="0">
                  <c:v>（機会）－（脅威）</c:v>
                </c:pt>
              </c:strCache>
            </c:strRef>
          </c:tx>
          <c:spPr>
            <a:ln w="25400" cap="rnd" cmpd="sng" algn="ctr">
              <a:solidFill>
                <a:schemeClr val="accent1"/>
              </a:solidFill>
              <a:prstDash val="sysDot"/>
              <a:round/>
            </a:ln>
            <a:effectLst/>
          </c:spPr>
          <c:marker>
            <c:symbol val="none"/>
          </c:marker>
          <c:dLbls>
            <c:dLbl>
              <c:idx val="0"/>
              <c:tx>
                <c:rich>
                  <a:bodyPr/>
                  <a:lstStyle/>
                  <a:p>
                    <a:fld id="{EDC8C232-9BBA-4D29-B8FB-59FC788DE531}"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9799-44EB-8118-7CB6DCD16FD8}"/>
                </c:ext>
              </c:extLst>
            </c:dLbl>
            <c:dLbl>
              <c:idx val="1"/>
              <c:tx>
                <c:rich>
                  <a:bodyPr/>
                  <a:lstStyle/>
                  <a:p>
                    <a:fld id="{4DBC34E8-C66D-42E2-B991-A4B9B3209AFE}"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799-44EB-8118-7CB6DCD16FD8}"/>
                </c:ext>
              </c:extLst>
            </c:dLbl>
            <c:dLbl>
              <c:idx val="2"/>
              <c:tx>
                <c:rich>
                  <a:bodyPr/>
                  <a:lstStyle/>
                  <a:p>
                    <a:fld id="{428A212F-BA8D-43DB-982C-140342D9DB2D}"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799-44EB-8118-7CB6DCD16FD8}"/>
                </c:ext>
              </c:extLst>
            </c:dLbl>
            <c:dLbl>
              <c:idx val="3"/>
              <c:tx>
                <c:rich>
                  <a:bodyPr/>
                  <a:lstStyle/>
                  <a:p>
                    <a:fld id="{25B8119B-1FE8-4663-8E7C-CE411E9FA1A5}"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799-44EB-8118-7CB6DCD16FD8}"/>
                </c:ext>
              </c:extLst>
            </c:dLbl>
            <c:dLbl>
              <c:idx val="4"/>
              <c:tx>
                <c:rich>
                  <a:bodyPr/>
                  <a:lstStyle/>
                  <a:p>
                    <a:fld id="{12CA6417-3219-4E98-B2D0-CF8B87D1484B}"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799-44EB-8118-7CB6DCD16FD8}"/>
                </c:ext>
              </c:extLst>
            </c:dLbl>
            <c:dLbl>
              <c:idx val="5"/>
              <c:tx>
                <c:rich>
                  <a:bodyPr/>
                  <a:lstStyle/>
                  <a:p>
                    <a:fld id="{00F38049-ED08-489D-ACD9-F1EC118D5FBD}"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799-44EB-8118-7CB6DCD16FD8}"/>
                </c:ext>
              </c:extLst>
            </c:dLbl>
            <c:dLbl>
              <c:idx val="6"/>
              <c:tx>
                <c:rich>
                  <a:bodyPr/>
                  <a:lstStyle/>
                  <a:p>
                    <a:fld id="{297EF357-F927-4C39-A5E6-B221920C125E}"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799-44EB-8118-7CB6DCD16FD8}"/>
                </c:ext>
              </c:extLst>
            </c:dLbl>
            <c:dLbl>
              <c:idx val="7"/>
              <c:layout>
                <c:manualLayout>
                  <c:x val="4.559201475280274E-3"/>
                  <c:y val="-3.2148924375035394E-2"/>
                </c:manualLayout>
              </c:layout>
              <c:tx>
                <c:rich>
                  <a:bodyPr/>
                  <a:lstStyle/>
                  <a:p>
                    <a:fld id="{CCCA4E4D-3633-416A-A77E-51F7941D7FEF}"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9799-44EB-8118-7CB6DCD16FD8}"/>
                </c:ext>
              </c:extLst>
            </c:dLbl>
            <c:dLbl>
              <c:idx val="8"/>
              <c:tx>
                <c:rich>
                  <a:bodyPr/>
                  <a:lstStyle/>
                  <a:p>
                    <a:fld id="{FC3AEB4B-FDE8-4B97-BE2F-E6F95EC85C3A}"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799-44EB-8118-7CB6DCD16FD8}"/>
                </c:ext>
              </c:extLst>
            </c:dLbl>
            <c:dLbl>
              <c:idx val="9"/>
              <c:tx>
                <c:rich>
                  <a:bodyPr/>
                  <a:lstStyle/>
                  <a:p>
                    <a:fld id="{2744C5C3-14F8-4796-AA25-DE1CB9D29AC9}"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799-44EB-8118-7CB6DCD16FD8}"/>
                </c:ext>
              </c:extLst>
            </c:dLbl>
            <c:dLbl>
              <c:idx val="10"/>
              <c:tx>
                <c:rich>
                  <a:bodyPr/>
                  <a:lstStyle/>
                  <a:p>
                    <a:fld id="{E1A1DF6B-C334-4702-9914-648919C20636}"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799-44EB-8118-7CB6DCD16FD8}"/>
                </c:ext>
              </c:extLst>
            </c:dLbl>
            <c:dLbl>
              <c:idx val="11"/>
              <c:tx>
                <c:rich>
                  <a:bodyPr/>
                  <a:lstStyle/>
                  <a:p>
                    <a:fld id="{8957B014-DEE4-469B-ADD2-178B19509864}"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799-44EB-8118-7CB6DCD16FD8}"/>
                </c:ext>
              </c:extLst>
            </c:dLbl>
            <c:dLbl>
              <c:idx val="12"/>
              <c:tx>
                <c:rich>
                  <a:bodyPr/>
                  <a:lstStyle/>
                  <a:p>
                    <a:fld id="{B2F68D85-F251-4BD3-AC2F-C97A0A284372}"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9799-44EB-8118-7CB6DCD16FD8}"/>
                </c:ext>
              </c:extLst>
            </c:dLbl>
            <c:dLbl>
              <c:idx val="13"/>
              <c:tx>
                <c:rich>
                  <a:bodyPr/>
                  <a:lstStyle/>
                  <a:p>
                    <a:fld id="{FF0EF2BD-35F3-4BC1-829E-AC977093BB32}"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799-44EB-8118-7CB6DCD16FD8}"/>
                </c:ext>
              </c:extLst>
            </c:dLbl>
            <c:dLbl>
              <c:idx val="14"/>
              <c:tx>
                <c:rich>
                  <a:bodyPr/>
                  <a:lstStyle/>
                  <a:p>
                    <a:fld id="{99EEA370-D58A-4A63-8387-8D9DACBFFE53}"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9799-44EB-8118-7CB6DCD16FD8}"/>
                </c:ext>
              </c:extLst>
            </c:dLbl>
            <c:dLbl>
              <c:idx val="15"/>
              <c:layout>
                <c:manualLayout>
                  <c:x val="5.9425694464771833E-3"/>
                  <c:y val="1.7400631032681906E-2"/>
                </c:manualLayout>
              </c:layout>
              <c:tx>
                <c:rich>
                  <a:bodyPr/>
                  <a:lstStyle/>
                  <a:p>
                    <a:fld id="{26131271-B696-41E3-8C6A-EBBCA31D45C9}"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9799-44EB-8118-7CB6DCD16FD8}"/>
                </c:ext>
              </c:extLst>
            </c:dLbl>
            <c:dLbl>
              <c:idx val="16"/>
              <c:layout>
                <c:manualLayout>
                  <c:x val="-4.7436196841204988E-2"/>
                  <c:y val="-2.0585084763215716E-2"/>
                </c:manualLayout>
              </c:layout>
              <c:tx>
                <c:rich>
                  <a:bodyPr/>
                  <a:lstStyle/>
                  <a:p>
                    <a:fld id="{1C7B9552-BB1A-45C2-872D-AD993B0074D4}"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9799-44EB-8118-7CB6DCD16FD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val>
            <c:numRef>
              <c:f>'Sheet1 (SWOT＋期待) (2)'!$C$4:$C$20</c:f>
              <c:numCache>
                <c:formatCode>0_ ;[Red]\-0\ </c:formatCode>
                <c:ptCount val="17"/>
                <c:pt idx="0">
                  <c:v>-100</c:v>
                </c:pt>
                <c:pt idx="1">
                  <c:v>-50</c:v>
                </c:pt>
                <c:pt idx="2">
                  <c:v>21.666666666666675</c:v>
                </c:pt>
                <c:pt idx="3">
                  <c:v>50</c:v>
                </c:pt>
                <c:pt idx="4">
                  <c:v>0</c:v>
                </c:pt>
                <c:pt idx="5">
                  <c:v>50</c:v>
                </c:pt>
                <c:pt idx="6">
                  <c:v>-13</c:v>
                </c:pt>
                <c:pt idx="7">
                  <c:v>50</c:v>
                </c:pt>
                <c:pt idx="8">
                  <c:v>-25</c:v>
                </c:pt>
                <c:pt idx="9">
                  <c:v>100</c:v>
                </c:pt>
                <c:pt idx="10">
                  <c:v>13</c:v>
                </c:pt>
                <c:pt idx="11">
                  <c:v>8.6666666666666696</c:v>
                </c:pt>
                <c:pt idx="12">
                  <c:v>4.3333333333333348</c:v>
                </c:pt>
                <c:pt idx="13">
                  <c:v>0</c:v>
                </c:pt>
                <c:pt idx="14">
                  <c:v>-26</c:v>
                </c:pt>
                <c:pt idx="15">
                  <c:v>100</c:v>
                </c:pt>
                <c:pt idx="16">
                  <c:v>100</c:v>
                </c:pt>
              </c:numCache>
            </c:numRef>
          </c:val>
          <c:extLst>
            <c:ext xmlns:c15="http://schemas.microsoft.com/office/drawing/2012/chart" uri="{02D57815-91ED-43cb-92C2-25804820EDAC}">
              <c15:datalabelsRange>
                <c15:f>'Sheet1 (SWOT＋期待) (2)'!$B$4:$B$20</c15:f>
                <c15:dlblRangeCache>
                  <c:ptCount val="17"/>
                  <c:pt idx="0">
                    <c:v>SDG1</c:v>
                  </c:pt>
                  <c:pt idx="1">
                    <c:v>SDG2</c:v>
                  </c:pt>
                  <c:pt idx="2">
                    <c:v>SDG3</c:v>
                  </c:pt>
                  <c:pt idx="3">
                    <c:v>SDG4</c:v>
                  </c:pt>
                  <c:pt idx="4">
                    <c:v>SDG5</c:v>
                  </c:pt>
                  <c:pt idx="5">
                    <c:v>SDG6</c:v>
                  </c:pt>
                  <c:pt idx="6">
                    <c:v>SDG7</c:v>
                  </c:pt>
                  <c:pt idx="7">
                    <c:v>SDG8</c:v>
                  </c:pt>
                  <c:pt idx="8">
                    <c:v>SDG9</c:v>
                  </c:pt>
                  <c:pt idx="9">
                    <c:v>SDG10</c:v>
                  </c:pt>
                  <c:pt idx="10">
                    <c:v>SDG11</c:v>
                  </c:pt>
                  <c:pt idx="11">
                    <c:v>SDG12</c:v>
                  </c:pt>
                  <c:pt idx="12">
                    <c:v>SDG13</c:v>
                  </c:pt>
                  <c:pt idx="13">
                    <c:v>SDG14</c:v>
                  </c:pt>
                  <c:pt idx="14">
                    <c:v>SDG15</c:v>
                  </c:pt>
                  <c:pt idx="15">
                    <c:v>SDG16</c:v>
                  </c:pt>
                  <c:pt idx="16">
                    <c:v>SDG17</c:v>
                  </c:pt>
                </c15:dlblRangeCache>
              </c15:datalabelsRange>
            </c:ext>
            <c:ext xmlns:c16="http://schemas.microsoft.com/office/drawing/2014/chart" uri="{C3380CC4-5D6E-409C-BE32-E72D297353CC}">
              <c16:uniqueId val="{00000011-9799-44EB-8118-7CB6DCD16FD8}"/>
            </c:ext>
          </c:extLst>
        </c:ser>
        <c:ser>
          <c:idx val="1"/>
          <c:order val="1"/>
          <c:tx>
            <c:strRef>
              <c:f>'Sheet1 (SWOT＋期待) (2)'!$D$3</c:f>
              <c:strCache>
                <c:ptCount val="1"/>
                <c:pt idx="0">
                  <c:v>（強み）－（弱み）</c:v>
                </c:pt>
              </c:strCache>
            </c:strRef>
          </c:tx>
          <c:spPr>
            <a:ln w="25400" cap="rnd" cmpd="sng" algn="ctr">
              <a:solidFill>
                <a:schemeClr val="accent2"/>
              </a:solidFill>
              <a:prstDash val="sysDot"/>
              <a:round/>
            </a:ln>
            <a:effectLst/>
          </c:spPr>
          <c:marker>
            <c:symbol val="none"/>
          </c:marker>
          <c:dLbls>
            <c:dLbl>
              <c:idx val="0"/>
              <c:tx>
                <c:rich>
                  <a:bodyPr/>
                  <a:lstStyle/>
                  <a:p>
                    <a:fld id="{20700C03-0B63-451E-AFFD-94F6A01FB22F}"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9799-44EB-8118-7CB6DCD16FD8}"/>
                </c:ext>
              </c:extLst>
            </c:dLbl>
            <c:dLbl>
              <c:idx val="1"/>
              <c:layout>
                <c:manualLayout>
                  <c:x val="-6.2252962005035613E-2"/>
                  <c:y val="-2.8210842199444981E-2"/>
                </c:manualLayout>
              </c:layout>
              <c:tx>
                <c:rich>
                  <a:bodyPr/>
                  <a:lstStyle/>
                  <a:p>
                    <a:fld id="{25186B6A-9BA8-4FBB-920A-442B8B9AD823}"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9799-44EB-8118-7CB6DCD16FD8}"/>
                </c:ext>
              </c:extLst>
            </c:dLbl>
            <c:dLbl>
              <c:idx val="2"/>
              <c:tx>
                <c:rich>
                  <a:bodyPr/>
                  <a:lstStyle/>
                  <a:p>
                    <a:fld id="{170A9550-57B3-482A-8519-7505C8E3CAA0}"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9799-44EB-8118-7CB6DCD16FD8}"/>
                </c:ext>
              </c:extLst>
            </c:dLbl>
            <c:dLbl>
              <c:idx val="3"/>
              <c:layout>
                <c:manualLayout>
                  <c:x val="1.1857707048578093E-2"/>
                  <c:y val="-1.5349196022406996E-3"/>
                </c:manualLayout>
              </c:layout>
              <c:tx>
                <c:rich>
                  <a:bodyPr/>
                  <a:lstStyle/>
                  <a:p>
                    <a:fld id="{BF056250-DEC5-40F8-AFDD-DD1216426D4A}"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9799-44EB-8118-7CB6DCD16FD8}"/>
                </c:ext>
              </c:extLst>
            </c:dLbl>
            <c:dLbl>
              <c:idx val="4"/>
              <c:layout>
                <c:manualLayout>
                  <c:x val="-4.4466401432168311E-2"/>
                  <c:y val="-3.4149966873012291E-2"/>
                </c:manualLayout>
              </c:layout>
              <c:tx>
                <c:rich>
                  <a:bodyPr/>
                  <a:lstStyle/>
                  <a:p>
                    <a:fld id="{B0FE2A03-F5CC-4B52-B121-C1EC289C633D}"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9799-44EB-8118-7CB6DCD16FD8}"/>
                </c:ext>
              </c:extLst>
            </c:dLbl>
            <c:dLbl>
              <c:idx val="5"/>
              <c:layout>
                <c:manualLayout>
                  <c:x val="2.0750987335011854E-2"/>
                  <c:y val="1.3212757139823533E-2"/>
                </c:manualLayout>
              </c:layout>
              <c:tx>
                <c:rich>
                  <a:bodyPr/>
                  <a:lstStyle/>
                  <a:p>
                    <a:fld id="{D0DEEF7C-CADB-4180-968D-16D7487447C9}"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9799-44EB-8118-7CB6DCD16FD8}"/>
                </c:ext>
              </c:extLst>
            </c:dLbl>
            <c:dLbl>
              <c:idx val="6"/>
              <c:layout>
                <c:manualLayout>
                  <c:x val="-5.3359681718601906E-2"/>
                  <c:y val="-1.841903522688831E-2"/>
                </c:manualLayout>
              </c:layout>
              <c:tx>
                <c:rich>
                  <a:bodyPr/>
                  <a:lstStyle/>
                  <a:p>
                    <a:fld id="{70755E06-6C50-44DD-AF30-45A0E1BD563A}"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9799-44EB-8118-7CB6DCD16FD8}"/>
                </c:ext>
              </c:extLst>
            </c:dLbl>
            <c:dLbl>
              <c:idx val="7"/>
              <c:tx>
                <c:rich>
                  <a:bodyPr/>
                  <a:lstStyle/>
                  <a:p>
                    <a:fld id="{B4C183A4-A2D0-4F02-A7CC-AE228D60BC2B}"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9799-44EB-8118-7CB6DCD16FD8}"/>
                </c:ext>
              </c:extLst>
            </c:dLbl>
            <c:dLbl>
              <c:idx val="8"/>
              <c:layout>
                <c:manualLayout>
                  <c:x val="1.3339920429650477E-2"/>
                  <c:y val="-2.4558713635851086E-2"/>
                </c:manualLayout>
              </c:layout>
              <c:tx>
                <c:rich>
                  <a:bodyPr/>
                  <a:lstStyle/>
                  <a:p>
                    <a:fld id="{36DAD32A-3EB5-44FC-B8B7-D63BEFE74271}"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9799-44EB-8118-7CB6DCD16FD8}"/>
                </c:ext>
              </c:extLst>
            </c:dLbl>
            <c:dLbl>
              <c:idx val="9"/>
              <c:layout>
                <c:manualLayout>
                  <c:x val="0"/>
                  <c:y val="1.8419035226888338E-2"/>
                </c:manualLayout>
              </c:layout>
              <c:tx>
                <c:rich>
                  <a:bodyPr/>
                  <a:lstStyle/>
                  <a:p>
                    <a:fld id="{BA176DF6-E8EF-46D9-85E4-3CE4252521A0}"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9799-44EB-8118-7CB6DCD16FD8}"/>
                </c:ext>
              </c:extLst>
            </c:dLbl>
            <c:dLbl>
              <c:idx val="10"/>
              <c:layout>
                <c:manualLayout>
                  <c:x val="0"/>
                  <c:y val="2.4558713635851079E-2"/>
                </c:manualLayout>
              </c:layout>
              <c:tx>
                <c:rich>
                  <a:bodyPr/>
                  <a:lstStyle/>
                  <a:p>
                    <a:fld id="{B642A81F-326C-4D69-B474-3B72885EE46D}"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9799-44EB-8118-7CB6DCD16FD8}"/>
                </c:ext>
              </c:extLst>
            </c:dLbl>
            <c:dLbl>
              <c:idx val="11"/>
              <c:tx>
                <c:rich>
                  <a:bodyPr/>
                  <a:lstStyle/>
                  <a:p>
                    <a:fld id="{71CD42FD-5545-447A-BA5D-8344AEF68181}"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9799-44EB-8118-7CB6DCD16FD8}"/>
                </c:ext>
              </c:extLst>
            </c:dLbl>
            <c:dLbl>
              <c:idx val="12"/>
              <c:layout>
                <c:manualLayout>
                  <c:x val="2.0750987335011743E-2"/>
                  <c:y val="-2.4558713635851086E-2"/>
                </c:manualLayout>
              </c:layout>
              <c:tx>
                <c:rich>
                  <a:bodyPr/>
                  <a:lstStyle/>
                  <a:p>
                    <a:fld id="{3D98E109-516D-46D0-9F4C-2C6C0E976BA9}"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9799-44EB-8118-7CB6DCD16FD8}"/>
                </c:ext>
              </c:extLst>
            </c:dLbl>
            <c:dLbl>
              <c:idx val="13"/>
              <c:layout>
                <c:manualLayout>
                  <c:x val="3.1126481002517671E-2"/>
                  <c:y val="2.4558713635851079E-2"/>
                </c:manualLayout>
              </c:layout>
              <c:tx>
                <c:rich>
                  <a:bodyPr/>
                  <a:lstStyle/>
                  <a:p>
                    <a:fld id="{D7151F1E-C33E-4BF2-8BD2-31BDA4FC8ACD}"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9799-44EB-8118-7CB6DCD16FD8}"/>
                </c:ext>
              </c:extLst>
            </c:dLbl>
            <c:dLbl>
              <c:idx val="14"/>
              <c:layout>
                <c:manualLayout>
                  <c:x val="1.4822133810722643E-2"/>
                  <c:y val="2.4558713635851079E-2"/>
                </c:manualLayout>
              </c:layout>
              <c:tx>
                <c:rich>
                  <a:bodyPr/>
                  <a:lstStyle/>
                  <a:p>
                    <a:fld id="{82A202FE-8FCD-4AE1-9D6F-662D83A2A683}"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9799-44EB-8118-7CB6DCD16FD8}"/>
                </c:ext>
              </c:extLst>
            </c:dLbl>
            <c:dLbl>
              <c:idx val="15"/>
              <c:tx>
                <c:rich>
                  <a:bodyPr/>
                  <a:lstStyle/>
                  <a:p>
                    <a:fld id="{712F9C4D-83A2-42B3-838A-A5D1538D181C}"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9799-44EB-8118-7CB6DCD16FD8}"/>
                </c:ext>
              </c:extLst>
            </c:dLbl>
            <c:dLbl>
              <c:idx val="16"/>
              <c:layout>
                <c:manualLayout>
                  <c:x val="-4.8913041575385188E-2"/>
                  <c:y val="-2.3023794033610389E-2"/>
                </c:manualLayout>
              </c:layout>
              <c:tx>
                <c:rich>
                  <a:bodyPr/>
                  <a:lstStyle/>
                  <a:p>
                    <a:fld id="{4AE76969-9EF4-4ACB-98B1-D66CA6FB49BB}"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9799-44EB-8118-7CB6DCD16FD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val>
            <c:numRef>
              <c:f>'Sheet1 (SWOT＋期待) (2)'!$D$4:$D$20</c:f>
              <c:numCache>
                <c:formatCode>0_ ;[Red]\-0\ </c:formatCode>
                <c:ptCount val="17"/>
                <c:pt idx="0">
                  <c:v>-100</c:v>
                </c:pt>
                <c:pt idx="1">
                  <c:v>60.000000000000007</c:v>
                </c:pt>
                <c:pt idx="2">
                  <c:v>-65</c:v>
                </c:pt>
                <c:pt idx="3">
                  <c:v>100</c:v>
                </c:pt>
                <c:pt idx="4">
                  <c:v>65</c:v>
                </c:pt>
                <c:pt idx="5">
                  <c:v>-100</c:v>
                </c:pt>
                <c:pt idx="6">
                  <c:v>26</c:v>
                </c:pt>
                <c:pt idx="7">
                  <c:v>100</c:v>
                </c:pt>
                <c:pt idx="8">
                  <c:v>60.000000000000007</c:v>
                </c:pt>
                <c:pt idx="9">
                  <c:v>-65</c:v>
                </c:pt>
                <c:pt idx="10">
                  <c:v>26</c:v>
                </c:pt>
                <c:pt idx="11">
                  <c:v>26</c:v>
                </c:pt>
                <c:pt idx="12">
                  <c:v>26</c:v>
                </c:pt>
                <c:pt idx="13">
                  <c:v>-100</c:v>
                </c:pt>
                <c:pt idx="14">
                  <c:v>-100</c:v>
                </c:pt>
                <c:pt idx="15">
                  <c:v>-100</c:v>
                </c:pt>
                <c:pt idx="16">
                  <c:v>100</c:v>
                </c:pt>
              </c:numCache>
            </c:numRef>
          </c:val>
          <c:extLst>
            <c:ext xmlns:c15="http://schemas.microsoft.com/office/drawing/2012/chart" uri="{02D57815-91ED-43cb-92C2-25804820EDAC}">
              <c15:datalabelsRange>
                <c15:f>'Sheet1 (SWOT＋期待) (2)'!$A$4:$A$20</c15:f>
                <c15:dlblRangeCache>
                  <c:ptCount val="17"/>
                  <c:pt idx="0">
                    <c:v>貧困をなくす</c:v>
                  </c:pt>
                  <c:pt idx="1">
                    <c:v>飢餓をゼロ</c:v>
                  </c:pt>
                  <c:pt idx="2">
                    <c:v>健康福祉</c:v>
                  </c:pt>
                  <c:pt idx="3">
                    <c:v>質の高い教育</c:v>
                  </c:pt>
                  <c:pt idx="4">
                    <c:v>ジェンダー平等</c:v>
                  </c:pt>
                  <c:pt idx="5">
                    <c:v>安全な水とトイレ</c:v>
                  </c:pt>
                  <c:pt idx="6">
                    <c:v>クリーンエネルギー</c:v>
                  </c:pt>
                  <c:pt idx="7">
                    <c:v>経済成長</c:v>
                  </c:pt>
                  <c:pt idx="8">
                    <c:v>技術革新</c:v>
                  </c:pt>
                  <c:pt idx="9">
                    <c:v>不平等をなくす</c:v>
                  </c:pt>
                  <c:pt idx="10">
                    <c:v>まちづくり</c:v>
                  </c:pt>
                  <c:pt idx="11">
                    <c:v>作る責任、使う責任</c:v>
                  </c:pt>
                  <c:pt idx="12">
                    <c:v>気候変動対策</c:v>
                  </c:pt>
                  <c:pt idx="13">
                    <c:v>海の豊かさ</c:v>
                  </c:pt>
                  <c:pt idx="14">
                    <c:v>陸の豊かさ</c:v>
                  </c:pt>
                  <c:pt idx="15">
                    <c:v>平和公平</c:v>
                  </c:pt>
                  <c:pt idx="16">
                    <c:v>パートナーシップ</c:v>
                  </c:pt>
                </c15:dlblRangeCache>
              </c15:datalabelsRange>
            </c:ext>
            <c:ext xmlns:c16="http://schemas.microsoft.com/office/drawing/2014/chart" uri="{C3380CC4-5D6E-409C-BE32-E72D297353CC}">
              <c16:uniqueId val="{00000023-9799-44EB-8118-7CB6DCD16FD8}"/>
            </c:ext>
          </c:extLst>
        </c:ser>
        <c:dLbls>
          <c:showLegendKey val="0"/>
          <c:showVal val="0"/>
          <c:showCatName val="0"/>
          <c:showSerName val="0"/>
          <c:showPercent val="0"/>
          <c:showBubbleSize val="0"/>
        </c:dLbls>
        <c:axId val="491350152"/>
        <c:axId val="491358680"/>
      </c:radarChart>
      <c:catAx>
        <c:axId val="491350152"/>
        <c:scaling>
          <c:orientation val="minMax"/>
        </c:scaling>
        <c:delete val="0"/>
        <c:axPos val="b"/>
        <c:numFmt formatCode="0_ ;[Red]\-0\ "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1358680"/>
        <c:crosses val="autoZero"/>
        <c:auto val="1"/>
        <c:lblAlgn val="ctr"/>
        <c:lblOffset val="100"/>
        <c:noMultiLvlLbl val="0"/>
      </c:catAx>
      <c:valAx>
        <c:axId val="491358680"/>
        <c:scaling>
          <c:orientation val="minMax"/>
          <c:max val="100"/>
          <c:min val="-100"/>
        </c:scaling>
        <c:delete val="0"/>
        <c:axPos val="l"/>
        <c:majorGridlines>
          <c:spPr>
            <a:ln w="9525" cap="flat" cmpd="sng" algn="ctr">
              <a:solidFill>
                <a:schemeClr val="tx1">
                  <a:lumMod val="15000"/>
                  <a:lumOff val="85000"/>
                </a:schemeClr>
              </a:solidFill>
              <a:round/>
            </a:ln>
            <a:effectLst/>
          </c:spPr>
        </c:majorGridlines>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1350152"/>
        <c:crosses val="autoZero"/>
        <c:crossBetween val="between"/>
        <c:majorUnit val="10"/>
        <c:min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152400</xdr:colOff>
      <xdr:row>7</xdr:row>
      <xdr:rowOff>211666</xdr:rowOff>
    </xdr:from>
    <xdr:to>
      <xdr:col>20</xdr:col>
      <xdr:colOff>635000</xdr:colOff>
      <xdr:row>41</xdr:row>
      <xdr:rowOff>16933</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0.89653</cdr:x>
      <cdr:y>0.48659</cdr:y>
    </cdr:from>
    <cdr:to>
      <cdr:x>0.99547</cdr:x>
      <cdr:y>0.55331</cdr:y>
    </cdr:to>
    <cdr:sp macro="" textlink="">
      <cdr:nvSpPr>
        <cdr:cNvPr id="2" name="正方形/長方形 1"/>
        <cdr:cNvSpPr/>
      </cdr:nvSpPr>
      <cdr:spPr>
        <a:xfrm xmlns:a="http://schemas.openxmlformats.org/drawingml/2006/main">
          <a:off x="10049933" y="4432917"/>
          <a:ext cx="1109134" cy="60782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altLang="ja-JP" b="1"/>
            <a:t>Opportunity</a:t>
          </a:r>
          <a:r>
            <a:rPr lang="ja-JP" altLang="en-US" b="1"/>
            <a:t>（機会）</a:t>
          </a:r>
          <a:endParaRPr lang="ja-JP" b="1"/>
        </a:p>
      </cdr:txBody>
    </cdr:sp>
  </cdr:relSizeAnchor>
  <cdr:relSizeAnchor xmlns:cdr="http://schemas.openxmlformats.org/drawingml/2006/chartDrawing">
    <cdr:from>
      <cdr:x>0.41063</cdr:x>
      <cdr:y>0.9529</cdr:y>
    </cdr:from>
    <cdr:to>
      <cdr:x>0.60792</cdr:x>
      <cdr:y>0.98986</cdr:y>
    </cdr:to>
    <cdr:sp macro="" textlink="">
      <cdr:nvSpPr>
        <cdr:cNvPr id="3" name="正方形/長方形 2"/>
        <cdr:cNvSpPr/>
      </cdr:nvSpPr>
      <cdr:spPr>
        <a:xfrm xmlns:a="http://schemas.openxmlformats.org/drawingml/2006/main">
          <a:off x="3793067" y="8237286"/>
          <a:ext cx="1822391" cy="31956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altLang="ja-JP" b="1"/>
            <a:t>Weakness</a:t>
          </a:r>
          <a:r>
            <a:rPr lang="ja-JP" altLang="en-US" b="1"/>
            <a:t>（弱み）</a:t>
          </a:r>
          <a:endParaRPr lang="en-US" altLang="ja-JP" b="1"/>
        </a:p>
      </cdr:txBody>
    </cdr:sp>
  </cdr:relSizeAnchor>
  <cdr:relSizeAnchor xmlns:cdr="http://schemas.openxmlformats.org/drawingml/2006/chartDrawing">
    <cdr:from>
      <cdr:x>0.40299</cdr:x>
      <cdr:y>0.02155</cdr:y>
    </cdr:from>
    <cdr:to>
      <cdr:x>0.55989</cdr:x>
      <cdr:y>0.05851</cdr:y>
    </cdr:to>
    <cdr:sp macro="" textlink="">
      <cdr:nvSpPr>
        <cdr:cNvPr id="4" name="正方形/長方形 3"/>
        <cdr:cNvSpPr/>
      </cdr:nvSpPr>
      <cdr:spPr>
        <a:xfrm xmlns:a="http://schemas.openxmlformats.org/drawingml/2006/main">
          <a:off x="3722440" y="186267"/>
          <a:ext cx="1449332" cy="31956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altLang="ja-JP" b="1"/>
            <a:t>Strength</a:t>
          </a:r>
          <a:r>
            <a:rPr lang="ja-JP" altLang="en-US" b="1"/>
            <a:t>（強み）</a:t>
          </a:r>
          <a:endParaRPr lang="ja-JP" b="1"/>
        </a:p>
      </cdr:txBody>
    </cdr:sp>
  </cdr:relSizeAnchor>
  <cdr:relSizeAnchor xmlns:cdr="http://schemas.openxmlformats.org/drawingml/2006/chartDrawing">
    <cdr:from>
      <cdr:x>0.01375</cdr:x>
      <cdr:y>0.48874</cdr:y>
    </cdr:from>
    <cdr:to>
      <cdr:x>0.08699</cdr:x>
      <cdr:y>0.52571</cdr:y>
    </cdr:to>
    <cdr:sp macro="" textlink="">
      <cdr:nvSpPr>
        <cdr:cNvPr id="5" name="正方形/長方形 4"/>
        <cdr:cNvSpPr/>
      </cdr:nvSpPr>
      <cdr:spPr>
        <a:xfrm xmlns:a="http://schemas.openxmlformats.org/drawingml/2006/main">
          <a:off x="153904" y="4452487"/>
          <a:ext cx="819764" cy="33680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altLang="ja-JP" b="1"/>
            <a:t>Threat</a:t>
          </a:r>
          <a:r>
            <a:rPr lang="ja-JP" altLang="en-US" b="1"/>
            <a:t>（脅威）</a:t>
          </a:r>
          <a:endParaRPr lang="ja-JP" b="1"/>
        </a:p>
      </cdr:txBody>
    </cdr:sp>
  </cdr:relSizeAnchor>
</c:userShapes>
</file>

<file path=xl/drawings/drawing3.xml><?xml version="1.0" encoding="utf-8"?>
<xdr:wsDr xmlns:xdr="http://schemas.openxmlformats.org/drawingml/2006/spreadsheetDrawing" xmlns:a="http://schemas.openxmlformats.org/drawingml/2006/main">
  <xdr:twoCellAnchor>
    <xdr:from>
      <xdr:col>7</xdr:col>
      <xdr:colOff>380999</xdr:colOff>
      <xdr:row>0</xdr:row>
      <xdr:rowOff>47626</xdr:rowOff>
    </xdr:from>
    <xdr:to>
      <xdr:col>21</xdr:col>
      <xdr:colOff>370114</xdr:colOff>
      <xdr:row>33</xdr:row>
      <xdr:rowOff>195943</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0.59256</cdr:x>
      <cdr:y>0.01036</cdr:y>
    </cdr:from>
    <cdr:to>
      <cdr:x>0.98573</cdr:x>
      <cdr:y>0.04477</cdr:y>
    </cdr:to>
    <cdr:sp macro="" textlink="">
      <cdr:nvSpPr>
        <cdr:cNvPr id="2" name="正方形/長方形 1"/>
        <cdr:cNvSpPr/>
      </cdr:nvSpPr>
      <cdr:spPr>
        <a:xfrm xmlns:a="http://schemas.openxmlformats.org/drawingml/2006/main">
          <a:off x="5123775" y="89770"/>
          <a:ext cx="3399739" cy="29803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altLang="ja-JP" b="1"/>
            <a:t>Opportunity</a:t>
          </a:r>
          <a:r>
            <a:rPr lang="ja-JP" altLang="en-US" b="1"/>
            <a:t>（機会）</a:t>
          </a:r>
          <a:r>
            <a:rPr lang="ja-JP" altLang="en-US" b="1">
              <a:solidFill>
                <a:srgbClr val="FFC000"/>
              </a:solidFill>
            </a:rPr>
            <a:t>・・・・・・</a:t>
          </a:r>
          <a:r>
            <a:rPr lang="en-US" altLang="ja-JP" sz="1100" b="1">
              <a:solidFill>
                <a:schemeClr val="dk1"/>
              </a:solidFill>
              <a:effectLst/>
              <a:latin typeface="+mn-lt"/>
              <a:ea typeface="+mn-ea"/>
              <a:cs typeface="+mn-cs"/>
            </a:rPr>
            <a:t>Threat</a:t>
          </a:r>
          <a:r>
            <a:rPr lang="ja-JP" altLang="ja-JP" sz="1100" b="1">
              <a:solidFill>
                <a:schemeClr val="dk1"/>
              </a:solidFill>
              <a:effectLst/>
              <a:latin typeface="+mn-lt"/>
              <a:ea typeface="+mn-ea"/>
              <a:cs typeface="+mn-cs"/>
            </a:rPr>
            <a:t>（脅威）</a:t>
          </a:r>
          <a:endParaRPr lang="ja-JP" altLang="ja-JP">
            <a:effectLst/>
          </a:endParaRPr>
        </a:p>
        <a:p xmlns:a="http://schemas.openxmlformats.org/drawingml/2006/main">
          <a:endParaRPr lang="ja-JP" b="1"/>
        </a:p>
      </cdr:txBody>
    </cdr:sp>
  </cdr:relSizeAnchor>
  <cdr:relSizeAnchor xmlns:cdr="http://schemas.openxmlformats.org/drawingml/2006/chartDrawing">
    <cdr:from>
      <cdr:x>0.8334</cdr:x>
      <cdr:y>0.00995</cdr:y>
    </cdr:from>
    <cdr:to>
      <cdr:x>0.9829</cdr:x>
      <cdr:y>0.04351</cdr:y>
    </cdr:to>
    <cdr:sp macro="" textlink="">
      <cdr:nvSpPr>
        <cdr:cNvPr id="3" name="正方形/長方形 2"/>
        <cdr:cNvSpPr/>
      </cdr:nvSpPr>
      <cdr:spPr>
        <a:xfrm xmlns:a="http://schemas.openxmlformats.org/drawingml/2006/main">
          <a:off x="7206343" y="86180"/>
          <a:ext cx="1292694" cy="290737"/>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ja-JP" b="1"/>
        </a:p>
      </cdr:txBody>
    </cdr:sp>
  </cdr:relSizeAnchor>
  <cdr:relSizeAnchor xmlns:cdr="http://schemas.openxmlformats.org/drawingml/2006/chartDrawing">
    <cdr:from>
      <cdr:x>0.57271</cdr:x>
      <cdr:y>0.07419</cdr:y>
    </cdr:from>
    <cdr:to>
      <cdr:x>0.87872</cdr:x>
      <cdr:y>0.11263</cdr:y>
    </cdr:to>
    <cdr:sp macro="" textlink="">
      <cdr:nvSpPr>
        <cdr:cNvPr id="4" name="正方形/長方形 3"/>
        <cdr:cNvSpPr/>
      </cdr:nvSpPr>
      <cdr:spPr>
        <a:xfrm xmlns:a="http://schemas.openxmlformats.org/drawingml/2006/main">
          <a:off x="4952120" y="642629"/>
          <a:ext cx="2646109" cy="33300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ja-JP" altLang="en-US" b="1"/>
            <a:t>顧客要望・期待の高さ　</a:t>
          </a:r>
          <a:r>
            <a:rPr lang="en-US" altLang="ja-JP" b="1">
              <a:solidFill>
                <a:schemeClr val="bg1">
                  <a:lumMod val="50000"/>
                </a:schemeClr>
              </a:solidFill>
            </a:rPr>
            <a:t>--------------</a:t>
          </a:r>
        </a:p>
      </cdr:txBody>
    </cdr:sp>
  </cdr:relSizeAnchor>
  <cdr:relSizeAnchor xmlns:cdr="http://schemas.openxmlformats.org/drawingml/2006/chartDrawing">
    <cdr:from>
      <cdr:x>0.60176</cdr:x>
      <cdr:y>0.04029</cdr:y>
    </cdr:from>
    <cdr:to>
      <cdr:x>0.99706</cdr:x>
      <cdr:y>0.08121</cdr:y>
    </cdr:to>
    <cdr:sp macro="" textlink="">
      <cdr:nvSpPr>
        <cdr:cNvPr id="5" name="正方形/長方形 4"/>
        <cdr:cNvSpPr/>
      </cdr:nvSpPr>
      <cdr:spPr>
        <a:xfrm xmlns:a="http://schemas.openxmlformats.org/drawingml/2006/main">
          <a:off x="5203372" y="349031"/>
          <a:ext cx="3418114" cy="354456"/>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altLang="ja-JP" b="1"/>
            <a:t>Strength</a:t>
          </a:r>
          <a:r>
            <a:rPr lang="ja-JP" altLang="en-US" b="1"/>
            <a:t>（強み）</a:t>
          </a:r>
          <a:r>
            <a:rPr lang="ja-JP" altLang="en-US" b="1">
              <a:solidFill>
                <a:srgbClr val="00B0F0"/>
              </a:solidFill>
            </a:rPr>
            <a:t>・・・・・</a:t>
          </a:r>
          <a:r>
            <a:rPr lang="en-US" altLang="ja-JP" b="1"/>
            <a:t>Weakness</a:t>
          </a:r>
          <a:r>
            <a:rPr lang="ja-JP" altLang="en-US" b="1"/>
            <a:t>（弱み）</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view="pageBreakPreview" zoomScaleNormal="100" zoomScaleSheetLayoutView="100" workbookViewId="0">
      <selection activeCell="B2" sqref="B2"/>
    </sheetView>
  </sheetViews>
  <sheetFormatPr defaultRowHeight="18" x14ac:dyDescent="0.45"/>
  <cols>
    <col min="9" max="9" width="8.69921875" customWidth="1"/>
  </cols>
  <sheetData>
    <row r="1" spans="1:9" ht="19.8" x14ac:dyDescent="0.45">
      <c r="A1" s="41" t="s">
        <v>228</v>
      </c>
    </row>
    <row r="2" spans="1:9" x14ac:dyDescent="0.45">
      <c r="I2" s="42">
        <v>44866</v>
      </c>
    </row>
    <row r="3" spans="1:9" x14ac:dyDescent="0.45">
      <c r="A3" s="43" t="s">
        <v>231</v>
      </c>
      <c r="B3" s="43"/>
      <c r="C3" s="43"/>
      <c r="D3" s="43"/>
      <c r="E3" s="43"/>
      <c r="F3" s="43"/>
      <c r="G3" s="43"/>
      <c r="H3" s="43"/>
      <c r="I3" s="43"/>
    </row>
    <row r="4" spans="1:9" x14ac:dyDescent="0.45">
      <c r="A4" s="43"/>
      <c r="B4" s="43"/>
      <c r="C4" s="43"/>
      <c r="D4" s="43"/>
      <c r="E4" s="43"/>
      <c r="F4" s="43"/>
      <c r="G4" s="43"/>
      <c r="H4" s="43"/>
      <c r="I4" s="43"/>
    </row>
    <row r="5" spans="1:9" x14ac:dyDescent="0.45">
      <c r="A5" s="43"/>
      <c r="B5" s="43"/>
      <c r="C5" s="43"/>
      <c r="D5" s="43"/>
      <c r="E5" s="43"/>
      <c r="F5" s="43"/>
      <c r="G5" s="43"/>
      <c r="H5" s="43"/>
      <c r="I5" s="43"/>
    </row>
    <row r="6" spans="1:9" x14ac:dyDescent="0.45">
      <c r="A6" s="43"/>
      <c r="B6" s="43"/>
      <c r="C6" s="43"/>
      <c r="D6" s="43"/>
      <c r="E6" s="43"/>
      <c r="F6" s="43"/>
      <c r="G6" s="43"/>
      <c r="H6" s="43"/>
      <c r="I6" s="43"/>
    </row>
    <row r="7" spans="1:9" x14ac:dyDescent="0.45">
      <c r="A7" s="43"/>
      <c r="B7" s="43"/>
      <c r="C7" s="43"/>
      <c r="D7" s="43"/>
      <c r="E7" s="43"/>
      <c r="F7" s="43"/>
      <c r="G7" s="43"/>
      <c r="H7" s="43"/>
      <c r="I7" s="43"/>
    </row>
    <row r="8" spans="1:9" x14ac:dyDescent="0.45">
      <c r="A8" s="43"/>
      <c r="B8" s="43"/>
      <c r="C8" s="43"/>
      <c r="D8" s="43"/>
      <c r="E8" s="43"/>
      <c r="F8" s="43"/>
      <c r="G8" s="43"/>
      <c r="H8" s="43"/>
      <c r="I8" s="43"/>
    </row>
    <row r="9" spans="1:9" x14ac:dyDescent="0.45">
      <c r="A9" s="43"/>
      <c r="B9" s="43"/>
      <c r="C9" s="43"/>
      <c r="D9" s="43"/>
      <c r="E9" s="43"/>
      <c r="F9" s="43"/>
      <c r="G9" s="43"/>
      <c r="H9" s="43"/>
      <c r="I9" s="43"/>
    </row>
    <row r="10" spans="1:9" x14ac:dyDescent="0.45">
      <c r="A10" s="43"/>
      <c r="B10" s="43"/>
      <c r="C10" s="43"/>
      <c r="D10" s="43"/>
      <c r="E10" s="43"/>
      <c r="F10" s="43"/>
      <c r="G10" s="43"/>
      <c r="H10" s="43"/>
      <c r="I10" s="43"/>
    </row>
    <row r="11" spans="1:9" x14ac:dyDescent="0.45">
      <c r="A11" s="43"/>
      <c r="B11" s="43"/>
      <c r="C11" s="43"/>
      <c r="D11" s="43"/>
      <c r="E11" s="43"/>
      <c r="F11" s="43"/>
      <c r="G11" s="43"/>
      <c r="H11" s="43"/>
      <c r="I11" s="43"/>
    </row>
    <row r="12" spans="1:9" x14ac:dyDescent="0.45">
      <c r="A12" s="43"/>
      <c r="B12" s="43"/>
      <c r="C12" s="43"/>
      <c r="D12" s="43"/>
      <c r="E12" s="43"/>
      <c r="F12" s="43"/>
      <c r="G12" s="43"/>
      <c r="H12" s="43"/>
      <c r="I12" s="43"/>
    </row>
    <row r="13" spans="1:9" x14ac:dyDescent="0.45">
      <c r="A13" s="43"/>
      <c r="B13" s="43"/>
      <c r="C13" s="43"/>
      <c r="D13" s="43"/>
      <c r="E13" s="43"/>
      <c r="F13" s="43"/>
      <c r="G13" s="43"/>
      <c r="H13" s="43"/>
      <c r="I13" s="43"/>
    </row>
    <row r="14" spans="1:9" x14ac:dyDescent="0.45">
      <c r="A14" s="43"/>
      <c r="B14" s="43"/>
      <c r="C14" s="43"/>
      <c r="D14" s="43"/>
      <c r="E14" s="43"/>
      <c r="F14" s="43"/>
      <c r="G14" s="43"/>
      <c r="H14" s="43"/>
      <c r="I14" s="43"/>
    </row>
    <row r="15" spans="1:9" x14ac:dyDescent="0.45">
      <c r="A15" s="43"/>
      <c r="B15" s="43"/>
      <c r="C15" s="43"/>
      <c r="D15" s="43"/>
      <c r="E15" s="43"/>
      <c r="F15" s="43"/>
      <c r="G15" s="43"/>
      <c r="H15" s="43"/>
      <c r="I15" s="43"/>
    </row>
    <row r="16" spans="1:9" x14ac:dyDescent="0.45">
      <c r="A16" s="43"/>
      <c r="B16" s="43"/>
      <c r="C16" s="43"/>
      <c r="D16" s="43"/>
      <c r="E16" s="43"/>
      <c r="F16" s="43"/>
      <c r="G16" s="43"/>
      <c r="H16" s="43"/>
      <c r="I16" s="43"/>
    </row>
    <row r="17" spans="1:9" x14ac:dyDescent="0.45">
      <c r="A17" s="43"/>
      <c r="B17" s="43"/>
      <c r="C17" s="43"/>
      <c r="D17" s="43"/>
      <c r="E17" s="43"/>
      <c r="F17" s="43"/>
      <c r="G17" s="43"/>
      <c r="H17" s="43"/>
      <c r="I17" s="43"/>
    </row>
    <row r="18" spans="1:9" x14ac:dyDescent="0.45">
      <c r="A18" s="43"/>
      <c r="B18" s="43"/>
      <c r="C18" s="43"/>
      <c r="D18" s="43"/>
      <c r="E18" s="43"/>
      <c r="F18" s="43"/>
      <c r="G18" s="43"/>
      <c r="H18" s="43"/>
      <c r="I18" s="43"/>
    </row>
    <row r="19" spans="1:9" x14ac:dyDescent="0.45">
      <c r="A19" s="43"/>
      <c r="B19" s="43"/>
      <c r="C19" s="43"/>
      <c r="D19" s="43"/>
      <c r="E19" s="43"/>
      <c r="F19" s="43"/>
      <c r="G19" s="43"/>
      <c r="H19" s="43"/>
      <c r="I19" s="43"/>
    </row>
    <row r="20" spans="1:9" x14ac:dyDescent="0.45">
      <c r="A20" s="43"/>
      <c r="B20" s="43"/>
      <c r="C20" s="43"/>
      <c r="D20" s="43"/>
      <c r="E20" s="43"/>
      <c r="F20" s="43"/>
      <c r="G20" s="43"/>
      <c r="H20" s="43"/>
      <c r="I20" s="43"/>
    </row>
    <row r="21" spans="1:9" x14ac:dyDescent="0.45">
      <c r="A21" s="43"/>
      <c r="B21" s="43"/>
      <c r="C21" s="43"/>
      <c r="D21" s="43"/>
      <c r="E21" s="43"/>
      <c r="F21" s="43"/>
      <c r="G21" s="43"/>
      <c r="H21" s="43"/>
      <c r="I21" s="43"/>
    </row>
    <row r="22" spans="1:9" x14ac:dyDescent="0.45">
      <c r="A22" s="43"/>
      <c r="B22" s="43"/>
      <c r="C22" s="43"/>
      <c r="D22" s="43"/>
      <c r="E22" s="43"/>
      <c r="F22" s="43"/>
      <c r="G22" s="43"/>
      <c r="H22" s="43"/>
      <c r="I22" s="43"/>
    </row>
    <row r="23" spans="1:9" x14ac:dyDescent="0.45">
      <c r="A23" s="43"/>
      <c r="B23" s="43"/>
      <c r="C23" s="43"/>
      <c r="D23" s="43"/>
      <c r="E23" s="43"/>
      <c r="F23" s="43"/>
      <c r="G23" s="43"/>
      <c r="H23" s="43"/>
      <c r="I23" s="43"/>
    </row>
    <row r="24" spans="1:9" x14ac:dyDescent="0.45">
      <c r="A24" s="43"/>
      <c r="B24" s="43"/>
      <c r="C24" s="43"/>
      <c r="D24" s="43"/>
      <c r="E24" s="43"/>
      <c r="F24" s="43"/>
      <c r="G24" s="43"/>
      <c r="H24" s="43"/>
      <c r="I24" s="43"/>
    </row>
    <row r="25" spans="1:9" x14ac:dyDescent="0.45">
      <c r="A25" s="43"/>
      <c r="B25" s="43"/>
      <c r="C25" s="43"/>
      <c r="D25" s="43"/>
      <c r="E25" s="43"/>
      <c r="F25" s="43"/>
      <c r="G25" s="43"/>
      <c r="H25" s="43"/>
      <c r="I25" s="43"/>
    </row>
    <row r="26" spans="1:9" x14ac:dyDescent="0.45">
      <c r="A26" s="43"/>
      <c r="B26" s="43"/>
      <c r="C26" s="43"/>
      <c r="D26" s="43"/>
      <c r="E26" s="43"/>
      <c r="F26" s="43"/>
      <c r="G26" s="43"/>
      <c r="H26" s="43"/>
      <c r="I26" s="43"/>
    </row>
    <row r="27" spans="1:9" x14ac:dyDescent="0.45">
      <c r="A27" s="43"/>
      <c r="B27" s="43"/>
      <c r="C27" s="43"/>
      <c r="D27" s="43"/>
      <c r="E27" s="43"/>
      <c r="F27" s="43"/>
      <c r="G27" s="43"/>
      <c r="H27" s="43"/>
      <c r="I27" s="43"/>
    </row>
    <row r="28" spans="1:9" x14ac:dyDescent="0.45">
      <c r="A28" s="43"/>
      <c r="B28" s="43"/>
      <c r="C28" s="43"/>
      <c r="D28" s="43"/>
      <c r="E28" s="43"/>
      <c r="F28" s="43"/>
      <c r="G28" s="43"/>
      <c r="H28" s="43"/>
      <c r="I28" s="43"/>
    </row>
    <row r="29" spans="1:9" x14ac:dyDescent="0.45">
      <c r="A29" s="43"/>
      <c r="B29" s="43"/>
      <c r="C29" s="43"/>
      <c r="D29" s="43"/>
      <c r="E29" s="43"/>
      <c r="F29" s="43"/>
      <c r="G29" s="43"/>
      <c r="H29" s="43"/>
      <c r="I29" s="43"/>
    </row>
    <row r="30" spans="1:9" x14ac:dyDescent="0.45">
      <c r="A30" s="43"/>
      <c r="B30" s="43"/>
      <c r="C30" s="43"/>
      <c r="D30" s="43"/>
      <c r="E30" s="43"/>
      <c r="F30" s="43"/>
      <c r="G30" s="43"/>
      <c r="H30" s="43"/>
      <c r="I30" s="43"/>
    </row>
    <row r="31" spans="1:9" x14ac:dyDescent="0.45">
      <c r="A31" s="43"/>
      <c r="B31" s="43"/>
      <c r="C31" s="43"/>
      <c r="D31" s="43"/>
      <c r="E31" s="43"/>
      <c r="F31" s="43"/>
      <c r="G31" s="43"/>
      <c r="H31" s="43"/>
      <c r="I31" s="43"/>
    </row>
    <row r="32" spans="1:9" x14ac:dyDescent="0.45">
      <c r="A32" s="43"/>
      <c r="B32" s="43"/>
      <c r="C32" s="43"/>
      <c r="D32" s="43"/>
      <c r="E32" s="43"/>
      <c r="F32" s="43"/>
      <c r="G32" s="43"/>
      <c r="H32" s="43"/>
      <c r="I32" s="43"/>
    </row>
    <row r="33" spans="1:9" x14ac:dyDescent="0.45">
      <c r="A33" s="43"/>
      <c r="B33" s="43"/>
      <c r="C33" s="43"/>
      <c r="D33" s="43"/>
      <c r="E33" s="43"/>
      <c r="F33" s="43"/>
      <c r="G33" s="43"/>
      <c r="H33" s="43"/>
      <c r="I33" s="43"/>
    </row>
    <row r="34" spans="1:9" x14ac:dyDescent="0.45">
      <c r="A34" s="43"/>
      <c r="B34" s="43"/>
      <c r="C34" s="43"/>
      <c r="D34" s="43"/>
      <c r="E34" s="43"/>
      <c r="F34" s="43"/>
      <c r="G34" s="43"/>
      <c r="H34" s="43"/>
      <c r="I34" s="43"/>
    </row>
    <row r="35" spans="1:9" x14ac:dyDescent="0.45">
      <c r="A35" s="43"/>
      <c r="B35" s="43"/>
      <c r="C35" s="43"/>
      <c r="D35" s="43"/>
      <c r="E35" s="43"/>
      <c r="F35" s="43"/>
      <c r="G35" s="43"/>
      <c r="H35" s="43"/>
      <c r="I35" s="43"/>
    </row>
    <row r="36" spans="1:9" x14ac:dyDescent="0.45">
      <c r="A36" s="43"/>
      <c r="B36" s="43"/>
      <c r="C36" s="43"/>
      <c r="D36" s="43"/>
      <c r="E36" s="43"/>
      <c r="F36" s="43"/>
      <c r="G36" s="43"/>
      <c r="H36" s="43"/>
      <c r="I36" s="43"/>
    </row>
    <row r="37" spans="1:9" x14ac:dyDescent="0.45">
      <c r="A37" s="43"/>
      <c r="B37" s="43"/>
      <c r="C37" s="43"/>
      <c r="D37" s="43"/>
      <c r="E37" s="43"/>
      <c r="F37" s="43"/>
      <c r="G37" s="43"/>
      <c r="H37" s="43"/>
      <c r="I37" s="43"/>
    </row>
    <row r="38" spans="1:9" x14ac:dyDescent="0.45">
      <c r="A38" s="43"/>
      <c r="B38" s="43"/>
      <c r="C38" s="43"/>
      <c r="D38" s="43"/>
      <c r="E38" s="43"/>
      <c r="F38" s="43"/>
      <c r="G38" s="43"/>
      <c r="H38" s="43"/>
      <c r="I38" s="43"/>
    </row>
  </sheetData>
  <mergeCells count="1">
    <mergeCell ref="A3:I38"/>
  </mergeCells>
  <phoneticPr fontId="1"/>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topLeftCell="A2" zoomScale="110" zoomScaleNormal="100" zoomScaleSheetLayoutView="110" workbookViewId="0">
      <selection activeCell="A3" sqref="A3:I32"/>
    </sheetView>
  </sheetViews>
  <sheetFormatPr defaultRowHeight="18" x14ac:dyDescent="0.45"/>
  <sheetData>
    <row r="1" spans="1:9" x14ac:dyDescent="0.45">
      <c r="A1" t="s">
        <v>229</v>
      </c>
    </row>
    <row r="3" spans="1:9" x14ac:dyDescent="0.45">
      <c r="A3" s="44" t="s">
        <v>230</v>
      </c>
      <c r="B3" s="44"/>
      <c r="C3" s="44"/>
      <c r="D3" s="44"/>
      <c r="E3" s="44"/>
      <c r="F3" s="44"/>
      <c r="G3" s="44"/>
      <c r="H3" s="44"/>
      <c r="I3" s="44"/>
    </row>
    <row r="4" spans="1:9" x14ac:dyDescent="0.45">
      <c r="A4" s="44"/>
      <c r="B4" s="44"/>
      <c r="C4" s="44"/>
      <c r="D4" s="44"/>
      <c r="E4" s="44"/>
      <c r="F4" s="44"/>
      <c r="G4" s="44"/>
      <c r="H4" s="44"/>
      <c r="I4" s="44"/>
    </row>
    <row r="5" spans="1:9" x14ac:dyDescent="0.45">
      <c r="A5" s="44"/>
      <c r="B5" s="44"/>
      <c r="C5" s="44"/>
      <c r="D5" s="44"/>
      <c r="E5" s="44"/>
      <c r="F5" s="44"/>
      <c r="G5" s="44"/>
      <c r="H5" s="44"/>
      <c r="I5" s="44"/>
    </row>
    <row r="6" spans="1:9" x14ac:dyDescent="0.45">
      <c r="A6" s="44"/>
      <c r="B6" s="44"/>
      <c r="C6" s="44"/>
      <c r="D6" s="44"/>
      <c r="E6" s="44"/>
      <c r="F6" s="44"/>
      <c r="G6" s="44"/>
      <c r="H6" s="44"/>
      <c r="I6" s="44"/>
    </row>
    <row r="7" spans="1:9" x14ac:dyDescent="0.45">
      <c r="A7" s="44"/>
      <c r="B7" s="44"/>
      <c r="C7" s="44"/>
      <c r="D7" s="44"/>
      <c r="E7" s="44"/>
      <c r="F7" s="44"/>
      <c r="G7" s="44"/>
      <c r="H7" s="44"/>
      <c r="I7" s="44"/>
    </row>
    <row r="8" spans="1:9" x14ac:dyDescent="0.45">
      <c r="A8" s="44"/>
      <c r="B8" s="44"/>
      <c r="C8" s="44"/>
      <c r="D8" s="44"/>
      <c r="E8" s="44"/>
      <c r="F8" s="44"/>
      <c r="G8" s="44"/>
      <c r="H8" s="44"/>
      <c r="I8" s="44"/>
    </row>
    <row r="9" spans="1:9" x14ac:dyDescent="0.45">
      <c r="A9" s="44"/>
      <c r="B9" s="44"/>
      <c r="C9" s="44"/>
      <c r="D9" s="44"/>
      <c r="E9" s="44"/>
      <c r="F9" s="44"/>
      <c r="G9" s="44"/>
      <c r="H9" s="44"/>
      <c r="I9" s="44"/>
    </row>
    <row r="10" spans="1:9" x14ac:dyDescent="0.45">
      <c r="A10" s="44"/>
      <c r="B10" s="44"/>
      <c r="C10" s="44"/>
      <c r="D10" s="44"/>
      <c r="E10" s="44"/>
      <c r="F10" s="44"/>
      <c r="G10" s="44"/>
      <c r="H10" s="44"/>
      <c r="I10" s="44"/>
    </row>
    <row r="11" spans="1:9" x14ac:dyDescent="0.45">
      <c r="A11" s="44"/>
      <c r="B11" s="44"/>
      <c r="C11" s="44"/>
      <c r="D11" s="44"/>
      <c r="E11" s="44"/>
      <c r="F11" s="44"/>
      <c r="G11" s="44"/>
      <c r="H11" s="44"/>
      <c r="I11" s="44"/>
    </row>
    <row r="12" spans="1:9" x14ac:dyDescent="0.45">
      <c r="A12" s="44"/>
      <c r="B12" s="44"/>
      <c r="C12" s="44"/>
      <c r="D12" s="44"/>
      <c r="E12" s="44"/>
      <c r="F12" s="44"/>
      <c r="G12" s="44"/>
      <c r="H12" s="44"/>
      <c r="I12" s="44"/>
    </row>
    <row r="13" spans="1:9" x14ac:dyDescent="0.45">
      <c r="A13" s="44"/>
      <c r="B13" s="44"/>
      <c r="C13" s="44"/>
      <c r="D13" s="44"/>
      <c r="E13" s="44"/>
      <c r="F13" s="44"/>
      <c r="G13" s="44"/>
      <c r="H13" s="44"/>
      <c r="I13" s="44"/>
    </row>
    <row r="14" spans="1:9" x14ac:dyDescent="0.45">
      <c r="A14" s="44"/>
      <c r="B14" s="44"/>
      <c r="C14" s="44"/>
      <c r="D14" s="44"/>
      <c r="E14" s="44"/>
      <c r="F14" s="44"/>
      <c r="G14" s="44"/>
      <c r="H14" s="44"/>
      <c r="I14" s="44"/>
    </row>
    <row r="15" spans="1:9" x14ac:dyDescent="0.45">
      <c r="A15" s="44"/>
      <c r="B15" s="44"/>
      <c r="C15" s="44"/>
      <c r="D15" s="44"/>
      <c r="E15" s="44"/>
      <c r="F15" s="44"/>
      <c r="G15" s="44"/>
      <c r="H15" s="44"/>
      <c r="I15" s="44"/>
    </row>
    <row r="16" spans="1:9" x14ac:dyDescent="0.45">
      <c r="A16" s="44"/>
      <c r="B16" s="44"/>
      <c r="C16" s="44"/>
      <c r="D16" s="44"/>
      <c r="E16" s="44"/>
      <c r="F16" s="44"/>
      <c r="G16" s="44"/>
      <c r="H16" s="44"/>
      <c r="I16" s="44"/>
    </row>
    <row r="17" spans="1:9" x14ac:dyDescent="0.45">
      <c r="A17" s="44"/>
      <c r="B17" s="44"/>
      <c r="C17" s="44"/>
      <c r="D17" s="44"/>
      <c r="E17" s="44"/>
      <c r="F17" s="44"/>
      <c r="G17" s="44"/>
      <c r="H17" s="44"/>
      <c r="I17" s="44"/>
    </row>
    <row r="18" spans="1:9" x14ac:dyDescent="0.45">
      <c r="A18" s="44"/>
      <c r="B18" s="44"/>
      <c r="C18" s="44"/>
      <c r="D18" s="44"/>
      <c r="E18" s="44"/>
      <c r="F18" s="44"/>
      <c r="G18" s="44"/>
      <c r="H18" s="44"/>
      <c r="I18" s="44"/>
    </row>
    <row r="19" spans="1:9" x14ac:dyDescent="0.45">
      <c r="A19" s="44"/>
      <c r="B19" s="44"/>
      <c r="C19" s="44"/>
      <c r="D19" s="44"/>
      <c r="E19" s="44"/>
      <c r="F19" s="44"/>
      <c r="G19" s="44"/>
      <c r="H19" s="44"/>
      <c r="I19" s="44"/>
    </row>
    <row r="20" spans="1:9" x14ac:dyDescent="0.45">
      <c r="A20" s="44"/>
      <c r="B20" s="44"/>
      <c r="C20" s="44"/>
      <c r="D20" s="44"/>
      <c r="E20" s="44"/>
      <c r="F20" s="44"/>
      <c r="G20" s="44"/>
      <c r="H20" s="44"/>
      <c r="I20" s="44"/>
    </row>
    <row r="21" spans="1:9" x14ac:dyDescent="0.45">
      <c r="A21" s="44"/>
      <c r="B21" s="44"/>
      <c r="C21" s="44"/>
      <c r="D21" s="44"/>
      <c r="E21" s="44"/>
      <c r="F21" s="44"/>
      <c r="G21" s="44"/>
      <c r="H21" s="44"/>
      <c r="I21" s="44"/>
    </row>
    <row r="22" spans="1:9" x14ac:dyDescent="0.45">
      <c r="A22" s="44"/>
      <c r="B22" s="44"/>
      <c r="C22" s="44"/>
      <c r="D22" s="44"/>
      <c r="E22" s="44"/>
      <c r="F22" s="44"/>
      <c r="G22" s="44"/>
      <c r="H22" s="44"/>
      <c r="I22" s="44"/>
    </row>
    <row r="23" spans="1:9" x14ac:dyDescent="0.45">
      <c r="A23" s="44"/>
      <c r="B23" s="44"/>
      <c r="C23" s="44"/>
      <c r="D23" s="44"/>
      <c r="E23" s="44"/>
      <c r="F23" s="44"/>
      <c r="G23" s="44"/>
      <c r="H23" s="44"/>
      <c r="I23" s="44"/>
    </row>
    <row r="24" spans="1:9" x14ac:dyDescent="0.45">
      <c r="A24" s="44"/>
      <c r="B24" s="44"/>
      <c r="C24" s="44"/>
      <c r="D24" s="44"/>
      <c r="E24" s="44"/>
      <c r="F24" s="44"/>
      <c r="G24" s="44"/>
      <c r="H24" s="44"/>
      <c r="I24" s="44"/>
    </row>
    <row r="25" spans="1:9" x14ac:dyDescent="0.45">
      <c r="A25" s="44"/>
      <c r="B25" s="44"/>
      <c r="C25" s="44"/>
      <c r="D25" s="44"/>
      <c r="E25" s="44"/>
      <c r="F25" s="44"/>
      <c r="G25" s="44"/>
      <c r="H25" s="44"/>
      <c r="I25" s="44"/>
    </row>
    <row r="26" spans="1:9" x14ac:dyDescent="0.45">
      <c r="A26" s="44"/>
      <c r="B26" s="44"/>
      <c r="C26" s="44"/>
      <c r="D26" s="44"/>
      <c r="E26" s="44"/>
      <c r="F26" s="44"/>
      <c r="G26" s="44"/>
      <c r="H26" s="44"/>
      <c r="I26" s="44"/>
    </row>
    <row r="27" spans="1:9" x14ac:dyDescent="0.45">
      <c r="A27" s="44"/>
      <c r="B27" s="44"/>
      <c r="C27" s="44"/>
      <c r="D27" s="44"/>
      <c r="E27" s="44"/>
      <c r="F27" s="44"/>
      <c r="G27" s="44"/>
      <c r="H27" s="44"/>
      <c r="I27" s="44"/>
    </row>
    <row r="28" spans="1:9" x14ac:dyDescent="0.45">
      <c r="A28" s="44"/>
      <c r="B28" s="44"/>
      <c r="C28" s="44"/>
      <c r="D28" s="44"/>
      <c r="E28" s="44"/>
      <c r="F28" s="44"/>
      <c r="G28" s="44"/>
      <c r="H28" s="44"/>
      <c r="I28" s="44"/>
    </row>
    <row r="29" spans="1:9" x14ac:dyDescent="0.45">
      <c r="A29" s="44"/>
      <c r="B29" s="44"/>
      <c r="C29" s="44"/>
      <c r="D29" s="44"/>
      <c r="E29" s="44"/>
      <c r="F29" s="44"/>
      <c r="G29" s="44"/>
      <c r="H29" s="44"/>
      <c r="I29" s="44"/>
    </row>
    <row r="30" spans="1:9" x14ac:dyDescent="0.45">
      <c r="A30" s="44"/>
      <c r="B30" s="44"/>
      <c r="C30" s="44"/>
      <c r="D30" s="44"/>
      <c r="E30" s="44"/>
      <c r="F30" s="44"/>
      <c r="G30" s="44"/>
      <c r="H30" s="44"/>
      <c r="I30" s="44"/>
    </row>
    <row r="31" spans="1:9" x14ac:dyDescent="0.45">
      <c r="A31" s="44"/>
      <c r="B31" s="44"/>
      <c r="C31" s="44"/>
      <c r="D31" s="44"/>
      <c r="E31" s="44"/>
      <c r="F31" s="44"/>
      <c r="G31" s="44"/>
      <c r="H31" s="44"/>
      <c r="I31" s="44"/>
    </row>
    <row r="32" spans="1:9" x14ac:dyDescent="0.45">
      <c r="A32" s="44"/>
      <c r="B32" s="44"/>
      <c r="C32" s="44"/>
      <c r="D32" s="44"/>
      <c r="E32" s="44"/>
      <c r="F32" s="44"/>
      <c r="G32" s="44"/>
      <c r="H32" s="44"/>
      <c r="I32" s="44"/>
    </row>
  </sheetData>
  <mergeCells count="1">
    <mergeCell ref="A3:I32"/>
  </mergeCells>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86"/>
  <sheetViews>
    <sheetView showGridLines="0" zoomScale="90" zoomScaleNormal="90" workbookViewId="0">
      <pane xSplit="2" ySplit="9" topLeftCell="C10" activePane="bottomRight" state="frozen"/>
      <selection pane="topRight" activeCell="C1" sqref="C1"/>
      <selection pane="bottomLeft" activeCell="A8" sqref="A8"/>
      <selection pane="bottomRight" activeCell="C85" sqref="C85"/>
    </sheetView>
  </sheetViews>
  <sheetFormatPr defaultRowHeight="18" x14ac:dyDescent="0.45"/>
  <cols>
    <col min="1" max="1" width="22.296875" customWidth="1"/>
    <col min="2" max="2" width="9" bestFit="1" customWidth="1"/>
    <col min="3" max="3" width="118.69921875" style="7" customWidth="1"/>
    <col min="4" max="4" width="87.796875" style="7" bestFit="1" customWidth="1"/>
    <col min="5" max="6" width="15.19921875" hidden="1" customWidth="1"/>
    <col min="7" max="7" width="17.296875" hidden="1" customWidth="1"/>
    <col min="8" max="8" width="13.09765625" style="1" hidden="1" customWidth="1"/>
    <col min="9" max="13" width="16.8984375" style="1" hidden="1" customWidth="1"/>
    <col min="14" max="14" width="11.09765625" style="1" hidden="1" customWidth="1"/>
    <col min="15" max="16" width="9.09765625" style="1" hidden="1" customWidth="1"/>
    <col min="17" max="22" width="11.09765625" style="1" hidden="1" customWidth="1"/>
    <col min="23" max="23" width="9.09765625" style="1" hidden="1" customWidth="1"/>
    <col min="24" max="24" width="11.09765625" style="1" hidden="1" customWidth="1"/>
    <col min="25" max="25" width="20.5" hidden="1" customWidth="1"/>
    <col min="26" max="26" width="7.5" hidden="1" customWidth="1"/>
    <col min="27" max="27" width="20.19921875" hidden="1" customWidth="1"/>
    <col min="28" max="28" width="15.3984375" hidden="1" customWidth="1"/>
    <col min="29" max="29" width="15.19921875" hidden="1" customWidth="1"/>
    <col min="30" max="30" width="8.796875" hidden="1" customWidth="1"/>
    <col min="31" max="31" width="6.09765625" hidden="1" customWidth="1"/>
    <col min="32" max="33" width="0" hidden="1" customWidth="1"/>
    <col min="34" max="34" width="54.5" hidden="1" customWidth="1"/>
    <col min="35" max="37" width="0" hidden="1" customWidth="1"/>
    <col min="38" max="39" width="8.796875" hidden="1" customWidth="1"/>
    <col min="40" max="40" width="8.796875" customWidth="1"/>
  </cols>
  <sheetData>
    <row r="1" spans="1:34" ht="26.4" x14ac:dyDescent="0.45">
      <c r="A1" s="22" t="s">
        <v>220</v>
      </c>
      <c r="F1" t="s">
        <v>186</v>
      </c>
    </row>
    <row r="2" spans="1:34" ht="35.4" x14ac:dyDescent="0.45">
      <c r="B2" s="23" t="s">
        <v>191</v>
      </c>
      <c r="C2" s="39" t="s">
        <v>232</v>
      </c>
      <c r="D2" s="40">
        <v>44855</v>
      </c>
    </row>
    <row r="3" spans="1:34" ht="15" customHeight="1" x14ac:dyDescent="0.45">
      <c r="B3" s="3"/>
      <c r="E3" t="s">
        <v>25</v>
      </c>
      <c r="F3">
        <v>0.25</v>
      </c>
      <c r="G3">
        <v>50</v>
      </c>
      <c r="K3" s="1">
        <v>0.5</v>
      </c>
      <c r="Y3" s="1" t="s">
        <v>14</v>
      </c>
      <c r="AA3" s="1" t="s">
        <v>14</v>
      </c>
      <c r="AB3" s="1" t="s">
        <v>13</v>
      </c>
      <c r="AE3" s="13">
        <v>1</v>
      </c>
    </row>
    <row r="4" spans="1:34" ht="22.2" hidden="1" customHeight="1" x14ac:dyDescent="0.45">
      <c r="B4" s="3"/>
      <c r="D4" s="7" t="s">
        <v>173</v>
      </c>
      <c r="E4">
        <v>100</v>
      </c>
      <c r="F4">
        <v>1.25</v>
      </c>
      <c r="Y4" s="2" t="s">
        <v>9</v>
      </c>
      <c r="AA4" s="2" t="s">
        <v>11</v>
      </c>
      <c r="AB4" s="1"/>
      <c r="AE4" s="13">
        <v>0.8</v>
      </c>
      <c r="AH4" t="s">
        <v>137</v>
      </c>
    </row>
    <row r="5" spans="1:34" ht="22.2" hidden="1" customHeight="1" x14ac:dyDescent="0.45">
      <c r="B5" s="3"/>
      <c r="D5" s="7" t="s">
        <v>175</v>
      </c>
      <c r="E5">
        <v>75</v>
      </c>
      <c r="Y5" s="2"/>
      <c r="AA5" s="2"/>
      <c r="AB5" s="1"/>
      <c r="AE5" s="13">
        <v>0.6</v>
      </c>
      <c r="AH5" t="s">
        <v>138</v>
      </c>
    </row>
    <row r="6" spans="1:34" ht="22.2" hidden="1" customHeight="1" x14ac:dyDescent="0.45">
      <c r="B6" s="3"/>
      <c r="D6" s="7" t="s">
        <v>174</v>
      </c>
      <c r="E6">
        <v>50</v>
      </c>
      <c r="Y6" s="2"/>
      <c r="AA6" s="2"/>
      <c r="AB6" s="1"/>
      <c r="AE6" s="13">
        <v>0.4</v>
      </c>
      <c r="AH6" t="s">
        <v>136</v>
      </c>
    </row>
    <row r="7" spans="1:34" ht="22.2" hidden="1" customHeight="1" x14ac:dyDescent="0.45">
      <c r="B7" s="3"/>
      <c r="D7" s="7" t="s">
        <v>176</v>
      </c>
      <c r="E7">
        <v>25</v>
      </c>
      <c r="Y7" s="2"/>
      <c r="AA7" s="2"/>
      <c r="AB7" s="1"/>
      <c r="AE7" s="13">
        <v>0.2</v>
      </c>
      <c r="AH7" t="s">
        <v>139</v>
      </c>
    </row>
    <row r="8" spans="1:34" ht="22.2" hidden="1" customHeight="1" x14ac:dyDescent="0.45">
      <c r="B8" s="3"/>
      <c r="D8" s="7" t="s">
        <v>177</v>
      </c>
      <c r="E8">
        <v>0</v>
      </c>
      <c r="H8" s="1">
        <v>1</v>
      </c>
      <c r="I8" s="1">
        <v>2</v>
      </c>
      <c r="J8" s="1">
        <v>3</v>
      </c>
      <c r="K8" s="1">
        <v>4</v>
      </c>
      <c r="L8" s="1">
        <v>5</v>
      </c>
      <c r="M8" s="1">
        <v>6</v>
      </c>
      <c r="N8" s="1">
        <v>7</v>
      </c>
      <c r="O8" s="1">
        <v>8</v>
      </c>
      <c r="P8" s="1">
        <v>9</v>
      </c>
      <c r="Q8" s="1">
        <v>10</v>
      </c>
      <c r="R8" s="1">
        <v>11</v>
      </c>
      <c r="S8" s="1">
        <v>12</v>
      </c>
      <c r="T8" s="2">
        <v>13</v>
      </c>
      <c r="U8" s="1">
        <v>14</v>
      </c>
      <c r="V8" s="2">
        <v>15</v>
      </c>
      <c r="W8" s="1">
        <v>16</v>
      </c>
      <c r="X8" s="1">
        <v>17</v>
      </c>
      <c r="AC8" t="s">
        <v>140</v>
      </c>
    </row>
    <row r="9" spans="1:34" ht="25.8" customHeight="1" x14ac:dyDescent="0.45">
      <c r="A9" s="58"/>
      <c r="B9" s="66"/>
      <c r="C9" s="10" t="s">
        <v>134</v>
      </c>
      <c r="D9" s="10" t="s">
        <v>135</v>
      </c>
      <c r="E9" t="s">
        <v>141</v>
      </c>
      <c r="G9" s="6"/>
      <c r="H9" s="10" t="s">
        <v>15</v>
      </c>
      <c r="I9" s="10" t="s">
        <v>16</v>
      </c>
      <c r="J9" s="10" t="s">
        <v>0</v>
      </c>
      <c r="K9" s="10" t="s">
        <v>17</v>
      </c>
      <c r="L9" s="10" t="s">
        <v>18</v>
      </c>
      <c r="M9" s="10" t="s">
        <v>19</v>
      </c>
      <c r="N9" s="10" t="s">
        <v>79</v>
      </c>
      <c r="O9" s="10" t="s">
        <v>1</v>
      </c>
      <c r="P9" s="10" t="s">
        <v>2</v>
      </c>
      <c r="Q9" s="10" t="s">
        <v>3</v>
      </c>
      <c r="R9" s="10" t="s">
        <v>80</v>
      </c>
      <c r="S9" s="10" t="s">
        <v>21</v>
      </c>
      <c r="T9" s="10" t="s">
        <v>22</v>
      </c>
      <c r="U9" s="10" t="s">
        <v>5</v>
      </c>
      <c r="V9" s="10" t="s">
        <v>6</v>
      </c>
      <c r="W9" s="10" t="s">
        <v>7</v>
      </c>
      <c r="X9" s="10" t="s">
        <v>145</v>
      </c>
      <c r="Y9" s="7" t="s">
        <v>143</v>
      </c>
    </row>
    <row r="10" spans="1:34" ht="22.2" x14ac:dyDescent="0.45">
      <c r="A10" s="60" t="s">
        <v>151</v>
      </c>
      <c r="B10" s="67"/>
      <c r="C10" s="21" t="s">
        <v>142</v>
      </c>
      <c r="D10" s="16"/>
      <c r="G10" s="6" t="e">
        <f>VLOOKUP(入力!$D10,業種区分とSDGS関連!$B$2:$T$28,G$8+1,FALSE)</f>
        <v>#N/A</v>
      </c>
      <c r="H10" s="15" t="e">
        <f>VLOOKUP(入力!$D10,業種区分とSDGS関連!$B$2:$T$28,H$8+1,FALSE)</f>
        <v>#N/A</v>
      </c>
      <c r="I10" s="15" t="e">
        <f>VLOOKUP(入力!$D10,業種区分とSDGS関連!$B$2:$T$28,I$8+1,FALSE)</f>
        <v>#N/A</v>
      </c>
      <c r="J10" s="15" t="e">
        <f>VLOOKUP(入力!$D10,業種区分とSDGS関連!$B$2:$T$28,J$8+1,FALSE)</f>
        <v>#N/A</v>
      </c>
      <c r="K10" s="15" t="e">
        <f>VLOOKUP(入力!$D10,業種区分とSDGS関連!$B$2:$T$28,K$8+1,FALSE)</f>
        <v>#N/A</v>
      </c>
      <c r="L10" s="15" t="e">
        <f>VLOOKUP(入力!$D10,業種区分とSDGS関連!$B$2:$T$28,L$8+1,FALSE)</f>
        <v>#N/A</v>
      </c>
      <c r="M10" s="15" t="e">
        <f>VLOOKUP(入力!$D10,業種区分とSDGS関連!$B$2:$T$28,M$8+1,FALSE)</f>
        <v>#N/A</v>
      </c>
      <c r="N10" s="15" t="e">
        <f>VLOOKUP(入力!$D10,業種区分とSDGS関連!$B$2:$T$28,N$8+1,FALSE)</f>
        <v>#N/A</v>
      </c>
      <c r="O10" s="15" t="e">
        <f>VLOOKUP(入力!$D10,業種区分とSDGS関連!$B$2:$T$28,O$8+1,FALSE)</f>
        <v>#N/A</v>
      </c>
      <c r="P10" s="15" t="e">
        <f>VLOOKUP(入力!$D10,業種区分とSDGS関連!$B$2:$T$28,P$8+1,FALSE)</f>
        <v>#N/A</v>
      </c>
      <c r="Q10" s="15" t="e">
        <f>VLOOKUP(入力!$D10,業種区分とSDGS関連!$B$2:$T$28,Q$8+1,FALSE)</f>
        <v>#N/A</v>
      </c>
      <c r="R10" s="15" t="e">
        <f>VLOOKUP(入力!$D10,業種区分とSDGS関連!$B$2:$T$28,R$8+1,FALSE)</f>
        <v>#N/A</v>
      </c>
      <c r="S10" s="15" t="e">
        <f>VLOOKUP(入力!$D10,業種区分とSDGS関連!$B$2:$T$28,S$8+1,FALSE)</f>
        <v>#N/A</v>
      </c>
      <c r="T10" s="15" t="e">
        <f>VLOOKUP(入力!$D10,業種区分とSDGS関連!$B$2:$T$28,T$8+1,FALSE)</f>
        <v>#N/A</v>
      </c>
      <c r="U10" s="15" t="e">
        <f>VLOOKUP(入力!$D10,業種区分とSDGS関連!$B$2:$T$28,U$8+1,FALSE)</f>
        <v>#N/A</v>
      </c>
      <c r="V10" s="15" t="e">
        <f>VLOOKUP(入力!$D10,業種区分とSDGS関連!$B$2:$T$28,V$8+1,FALSE)</f>
        <v>#N/A</v>
      </c>
      <c r="W10" s="15" t="e">
        <f>VLOOKUP(入力!$D10,業種区分とSDGS関連!$B$2:$T$28,W$8+1,FALSE)</f>
        <v>#N/A</v>
      </c>
      <c r="X10" s="15" t="e">
        <f>VLOOKUP(入力!$D10,業種区分とSDGS関連!$B$2:$T$28,X$8+1,FALSE)</f>
        <v>#N/A</v>
      </c>
      <c r="Y10" t="e">
        <f>VLOOKUP(入力!$D10,業種区分とSDGS関連!$B$2:$T$28,Y$8+1,FALSE)</f>
        <v>#N/A</v>
      </c>
      <c r="AA10" s="1"/>
    </row>
    <row r="11" spans="1:34" ht="22.2" x14ac:dyDescent="0.45">
      <c r="A11" s="60"/>
      <c r="B11" s="67"/>
      <c r="C11" s="21" t="s">
        <v>147</v>
      </c>
      <c r="D11" s="17"/>
      <c r="G11" s="6" t="s">
        <v>150</v>
      </c>
      <c r="H11" s="15" t="e">
        <f>IF(H10="○",$D11,0)</f>
        <v>#N/A</v>
      </c>
      <c r="I11" s="15" t="e">
        <f t="shared" ref="I11:X11" si="0">IF(I10="○",$D11,0)</f>
        <v>#N/A</v>
      </c>
      <c r="J11" s="15" t="e">
        <f t="shared" si="0"/>
        <v>#N/A</v>
      </c>
      <c r="K11" s="15" t="e">
        <f t="shared" si="0"/>
        <v>#N/A</v>
      </c>
      <c r="L11" s="15" t="e">
        <f t="shared" si="0"/>
        <v>#N/A</v>
      </c>
      <c r="M11" s="15" t="e">
        <f t="shared" si="0"/>
        <v>#N/A</v>
      </c>
      <c r="N11" s="15" t="e">
        <f t="shared" si="0"/>
        <v>#N/A</v>
      </c>
      <c r="O11" s="15" t="e">
        <f t="shared" si="0"/>
        <v>#N/A</v>
      </c>
      <c r="P11" s="15" t="e">
        <f t="shared" si="0"/>
        <v>#N/A</v>
      </c>
      <c r="Q11" s="15" t="e">
        <f t="shared" si="0"/>
        <v>#N/A</v>
      </c>
      <c r="R11" s="15" t="e">
        <f t="shared" si="0"/>
        <v>#N/A</v>
      </c>
      <c r="S11" s="15" t="e">
        <f t="shared" si="0"/>
        <v>#N/A</v>
      </c>
      <c r="T11" s="15" t="e">
        <f t="shared" si="0"/>
        <v>#N/A</v>
      </c>
      <c r="U11" s="15" t="e">
        <f t="shared" si="0"/>
        <v>#N/A</v>
      </c>
      <c r="V11" s="15" t="e">
        <f t="shared" si="0"/>
        <v>#N/A</v>
      </c>
      <c r="W11" s="15" t="e">
        <f t="shared" si="0"/>
        <v>#N/A</v>
      </c>
      <c r="X11" s="15" t="e">
        <f t="shared" si="0"/>
        <v>#N/A</v>
      </c>
      <c r="AA11" s="1"/>
    </row>
    <row r="12" spans="1:34" ht="22.2" x14ac:dyDescent="0.45">
      <c r="A12" s="60"/>
      <c r="B12" s="67"/>
      <c r="C12" s="21" t="s">
        <v>184</v>
      </c>
      <c r="D12" s="16" t="s">
        <v>143</v>
      </c>
      <c r="G12" s="6" t="str">
        <f>VLOOKUP(入力!$D12,業種区分とSDGS関連!$B$2:$T$28,G$8+1,FALSE)</f>
        <v>なし</v>
      </c>
      <c r="H12" s="15">
        <f>VLOOKUP(入力!$D12,業種区分とSDGS関連!$B$2:$T$28,H$8+1,FALSE)</f>
        <v>0</v>
      </c>
      <c r="I12" s="15">
        <f>VLOOKUP(入力!$D12,業種区分とSDGS関連!$B$2:$T$28,I$8+1,FALSE)</f>
        <v>0</v>
      </c>
      <c r="J12" s="15">
        <f>VLOOKUP(入力!$D12,業種区分とSDGS関連!$B$2:$T$28,J$8+1,FALSE)</f>
        <v>0</v>
      </c>
      <c r="K12" s="15">
        <f>VLOOKUP(入力!$D12,業種区分とSDGS関連!$B$2:$T$28,K$8+1,FALSE)</f>
        <v>0</v>
      </c>
      <c r="L12" s="15">
        <f>VLOOKUP(入力!$D12,業種区分とSDGS関連!$B$2:$T$28,L$8+1,FALSE)</f>
        <v>0</v>
      </c>
      <c r="M12" s="15">
        <f>VLOOKUP(入力!$D12,業種区分とSDGS関連!$B$2:$T$28,M$8+1,FALSE)</f>
        <v>0</v>
      </c>
      <c r="N12" s="15">
        <f>VLOOKUP(入力!$D12,業種区分とSDGS関連!$B$2:$T$28,N$8+1,FALSE)</f>
        <v>0</v>
      </c>
      <c r="O12" s="15">
        <f>VLOOKUP(入力!$D12,業種区分とSDGS関連!$B$2:$T$28,O$8+1,FALSE)</f>
        <v>0</v>
      </c>
      <c r="P12" s="15">
        <f>VLOOKUP(入力!$D12,業種区分とSDGS関連!$B$2:$T$28,P$8+1,FALSE)</f>
        <v>0</v>
      </c>
      <c r="Q12" s="15">
        <f>VLOOKUP(入力!$D12,業種区分とSDGS関連!$B$2:$T$28,Q$8+1,FALSE)</f>
        <v>0</v>
      </c>
      <c r="R12" s="15">
        <f>VLOOKUP(入力!$D12,業種区分とSDGS関連!$B$2:$T$28,R$8+1,FALSE)</f>
        <v>0</v>
      </c>
      <c r="S12" s="15">
        <f>VLOOKUP(入力!$D12,業種区分とSDGS関連!$B$2:$T$28,S$8+1,FALSE)</f>
        <v>0</v>
      </c>
      <c r="T12" s="15">
        <f>VLOOKUP(入力!$D12,業種区分とSDGS関連!$B$2:$T$28,T$8+1,FALSE)</f>
        <v>0</v>
      </c>
      <c r="U12" s="15">
        <f>VLOOKUP(入力!$D12,業種区分とSDGS関連!$B$2:$T$28,U$8+1,FALSE)</f>
        <v>0</v>
      </c>
      <c r="V12" s="15">
        <f>VLOOKUP(入力!$D12,業種区分とSDGS関連!$B$2:$T$28,V$8+1,FALSE)</f>
        <v>0</v>
      </c>
      <c r="W12" s="15">
        <f>VLOOKUP(入力!$D12,業種区分とSDGS関連!$B$2:$T$28,W$8+1,FALSE)</f>
        <v>0</v>
      </c>
      <c r="X12" s="15">
        <f>VLOOKUP(入力!$D12,業種区分とSDGS関連!$B$2:$T$28,X$8+1,FALSE)</f>
        <v>0</v>
      </c>
      <c r="Y12" t="str">
        <f>VLOOKUP(入力!$D12,業種区分とSDGS関連!$B$2:$T$28,Y$8+1,FALSE)</f>
        <v>なし</v>
      </c>
      <c r="AA12" s="2"/>
      <c r="AB12" s="1"/>
    </row>
    <row r="13" spans="1:34" ht="22.2" x14ac:dyDescent="0.45">
      <c r="A13" s="60"/>
      <c r="B13" s="67"/>
      <c r="C13" s="21" t="s">
        <v>148</v>
      </c>
      <c r="D13" s="17"/>
      <c r="G13" s="6" t="s">
        <v>150</v>
      </c>
      <c r="H13" s="15">
        <f>IF(H12="○",$D13,0)</f>
        <v>0</v>
      </c>
      <c r="I13" s="15">
        <f t="shared" ref="I13:X13" si="1">IF(I12="○",$D13,0)</f>
        <v>0</v>
      </c>
      <c r="J13" s="15">
        <f t="shared" si="1"/>
        <v>0</v>
      </c>
      <c r="K13" s="15">
        <f t="shared" si="1"/>
        <v>0</v>
      </c>
      <c r="L13" s="15">
        <f t="shared" si="1"/>
        <v>0</v>
      </c>
      <c r="M13" s="15">
        <f t="shared" si="1"/>
        <v>0</v>
      </c>
      <c r="N13" s="15">
        <f t="shared" si="1"/>
        <v>0</v>
      </c>
      <c r="O13" s="15">
        <f t="shared" si="1"/>
        <v>0</v>
      </c>
      <c r="P13" s="15">
        <f t="shared" si="1"/>
        <v>0</v>
      </c>
      <c r="Q13" s="15">
        <f t="shared" si="1"/>
        <v>0</v>
      </c>
      <c r="R13" s="15">
        <f t="shared" si="1"/>
        <v>0</v>
      </c>
      <c r="S13" s="15">
        <f t="shared" si="1"/>
        <v>0</v>
      </c>
      <c r="T13" s="15">
        <f t="shared" si="1"/>
        <v>0</v>
      </c>
      <c r="U13" s="15">
        <f t="shared" si="1"/>
        <v>0</v>
      </c>
      <c r="V13" s="15">
        <f t="shared" si="1"/>
        <v>0</v>
      </c>
      <c r="W13" s="15">
        <f t="shared" si="1"/>
        <v>0</v>
      </c>
      <c r="X13" s="15">
        <f t="shared" si="1"/>
        <v>0</v>
      </c>
      <c r="AA13" s="2"/>
      <c r="AB13" s="1"/>
    </row>
    <row r="14" spans="1:34" ht="22.2" x14ac:dyDescent="0.45">
      <c r="A14" s="60"/>
      <c r="B14" s="67"/>
      <c r="C14" s="21" t="s">
        <v>185</v>
      </c>
      <c r="D14" s="16" t="s">
        <v>143</v>
      </c>
      <c r="G14" s="6" t="str">
        <f>VLOOKUP(入力!$D14,業種区分とSDGS関連!$B$2:$T$28,G$8+1,FALSE)</f>
        <v>なし</v>
      </c>
      <c r="H14" s="15">
        <f>VLOOKUP(入力!$D14,業種区分とSDGS関連!$B$2:$T$28,H$8+1,FALSE)</f>
        <v>0</v>
      </c>
      <c r="I14" s="15">
        <f>VLOOKUP(入力!$D14,業種区分とSDGS関連!$B$2:$T$28,I$8+1,FALSE)</f>
        <v>0</v>
      </c>
      <c r="J14" s="15">
        <f>VLOOKUP(入力!$D14,業種区分とSDGS関連!$B$2:$T$28,J$8+1,FALSE)</f>
        <v>0</v>
      </c>
      <c r="K14" s="15">
        <f>VLOOKUP(入力!$D14,業種区分とSDGS関連!$B$2:$T$28,K$8+1,FALSE)</f>
        <v>0</v>
      </c>
      <c r="L14" s="15">
        <f>VLOOKUP(入力!$D14,業種区分とSDGS関連!$B$2:$T$28,L$8+1,FALSE)</f>
        <v>0</v>
      </c>
      <c r="M14" s="15">
        <f>VLOOKUP(入力!$D14,業種区分とSDGS関連!$B$2:$T$28,M$8+1,FALSE)</f>
        <v>0</v>
      </c>
      <c r="N14" s="15">
        <f>VLOOKUP(入力!$D14,業種区分とSDGS関連!$B$2:$T$28,N$8+1,FALSE)</f>
        <v>0</v>
      </c>
      <c r="O14" s="15">
        <f>VLOOKUP(入力!$D14,業種区分とSDGS関連!$B$2:$T$28,O$8+1,FALSE)</f>
        <v>0</v>
      </c>
      <c r="P14" s="15">
        <f>VLOOKUP(入力!$D14,業種区分とSDGS関連!$B$2:$T$28,P$8+1,FALSE)</f>
        <v>0</v>
      </c>
      <c r="Q14" s="15">
        <f>VLOOKUP(入力!$D14,業種区分とSDGS関連!$B$2:$T$28,Q$8+1,FALSE)</f>
        <v>0</v>
      </c>
      <c r="R14" s="15">
        <f>VLOOKUP(入力!$D14,業種区分とSDGS関連!$B$2:$T$28,R$8+1,FALSE)</f>
        <v>0</v>
      </c>
      <c r="S14" s="15">
        <f>VLOOKUP(入力!$D14,業種区分とSDGS関連!$B$2:$T$28,S$8+1,FALSE)</f>
        <v>0</v>
      </c>
      <c r="T14" s="15">
        <f>VLOOKUP(入力!$D14,業種区分とSDGS関連!$B$2:$T$28,T$8+1,FALSE)</f>
        <v>0</v>
      </c>
      <c r="U14" s="15">
        <f>VLOOKUP(入力!$D14,業種区分とSDGS関連!$B$2:$T$28,U$8+1,FALSE)</f>
        <v>0</v>
      </c>
      <c r="V14" s="15">
        <f>VLOOKUP(入力!$D14,業種区分とSDGS関連!$B$2:$T$28,V$8+1,FALSE)</f>
        <v>0</v>
      </c>
      <c r="W14" s="15">
        <f>VLOOKUP(入力!$D14,業種区分とSDGS関連!$B$2:$T$28,W$8+1,FALSE)</f>
        <v>0</v>
      </c>
      <c r="X14" s="15">
        <f>VLOOKUP(入力!$D14,業種区分とSDGS関連!$B$2:$T$28,X$8+1,FALSE)</f>
        <v>0</v>
      </c>
      <c r="Y14" t="str">
        <f>VLOOKUP(入力!$D14,業種区分とSDGS関連!$B$2:$T$28,Y$8+1,FALSE)</f>
        <v>なし</v>
      </c>
      <c r="AA14" s="2"/>
      <c r="AB14" s="1"/>
    </row>
    <row r="15" spans="1:34" x14ac:dyDescent="0.45">
      <c r="A15" s="62"/>
      <c r="B15" s="68"/>
      <c r="C15" s="21" t="s">
        <v>149</v>
      </c>
      <c r="D15" s="17"/>
      <c r="G15" s="6" t="s">
        <v>150</v>
      </c>
      <c r="H15" s="15">
        <f>IF(H14="○",$D15,0)</f>
        <v>0</v>
      </c>
      <c r="I15" s="15">
        <f t="shared" ref="I15:X15" si="2">IF(I14="○",$D15,0)</f>
        <v>0</v>
      </c>
      <c r="J15" s="15">
        <f t="shared" si="2"/>
        <v>0</v>
      </c>
      <c r="K15" s="15">
        <f t="shared" si="2"/>
        <v>0</v>
      </c>
      <c r="L15" s="15">
        <f t="shared" si="2"/>
        <v>0</v>
      </c>
      <c r="M15" s="15">
        <f t="shared" si="2"/>
        <v>0</v>
      </c>
      <c r="N15" s="15">
        <f t="shared" si="2"/>
        <v>0</v>
      </c>
      <c r="O15" s="15">
        <f t="shared" si="2"/>
        <v>0</v>
      </c>
      <c r="P15" s="15">
        <f t="shared" si="2"/>
        <v>0</v>
      </c>
      <c r="Q15" s="15">
        <f t="shared" si="2"/>
        <v>0</v>
      </c>
      <c r="R15" s="15">
        <f t="shared" si="2"/>
        <v>0</v>
      </c>
      <c r="S15" s="15">
        <f t="shared" si="2"/>
        <v>0</v>
      </c>
      <c r="T15" s="15">
        <f t="shared" si="2"/>
        <v>0</v>
      </c>
      <c r="U15" s="15">
        <f t="shared" si="2"/>
        <v>0</v>
      </c>
      <c r="V15" s="15">
        <f t="shared" si="2"/>
        <v>0</v>
      </c>
      <c r="W15" s="15">
        <f t="shared" si="2"/>
        <v>0</v>
      </c>
      <c r="X15" s="15">
        <f t="shared" si="2"/>
        <v>0</v>
      </c>
      <c r="AA15" s="2"/>
      <c r="AB15" s="1"/>
    </row>
    <row r="16" spans="1:34" x14ac:dyDescent="0.45">
      <c r="C16" s="10" t="s">
        <v>134</v>
      </c>
      <c r="D16" s="10" t="s">
        <v>135</v>
      </c>
      <c r="H16" s="1" t="e">
        <f>H11+H13+H15</f>
        <v>#N/A</v>
      </c>
      <c r="I16" s="1" t="e">
        <f>I11+I13+I15</f>
        <v>#N/A</v>
      </c>
      <c r="J16" s="1" t="e">
        <f t="shared" ref="J16:X16" si="3">J11+J13+J15</f>
        <v>#N/A</v>
      </c>
      <c r="K16" s="1" t="e">
        <f t="shared" si="3"/>
        <v>#N/A</v>
      </c>
      <c r="L16" s="1" t="e">
        <f t="shared" si="3"/>
        <v>#N/A</v>
      </c>
      <c r="M16" s="1" t="e">
        <f t="shared" si="3"/>
        <v>#N/A</v>
      </c>
      <c r="N16" s="1" t="e">
        <f t="shared" si="3"/>
        <v>#N/A</v>
      </c>
      <c r="O16" s="1" t="e">
        <f t="shared" si="3"/>
        <v>#N/A</v>
      </c>
      <c r="P16" s="1" t="e">
        <f t="shared" si="3"/>
        <v>#N/A</v>
      </c>
      <c r="Q16" s="1" t="e">
        <f t="shared" si="3"/>
        <v>#N/A</v>
      </c>
      <c r="R16" s="1" t="e">
        <f t="shared" si="3"/>
        <v>#N/A</v>
      </c>
      <c r="S16" s="1" t="e">
        <f t="shared" si="3"/>
        <v>#N/A</v>
      </c>
      <c r="T16" s="1" t="e">
        <f t="shared" si="3"/>
        <v>#N/A</v>
      </c>
      <c r="U16" s="1" t="e">
        <f t="shared" si="3"/>
        <v>#N/A</v>
      </c>
      <c r="V16" s="1" t="e">
        <f t="shared" si="3"/>
        <v>#N/A</v>
      </c>
      <c r="W16" s="1" t="e">
        <f t="shared" si="3"/>
        <v>#N/A</v>
      </c>
      <c r="X16" s="1" t="e">
        <f t="shared" si="3"/>
        <v>#N/A</v>
      </c>
      <c r="AA16" s="2"/>
      <c r="AB16" s="1"/>
    </row>
    <row r="17" spans="1:28" ht="22.2" x14ac:dyDescent="0.45">
      <c r="A17" t="s">
        <v>160</v>
      </c>
      <c r="B17" s="3"/>
      <c r="C17" s="21" t="s">
        <v>161</v>
      </c>
      <c r="D17" s="16"/>
      <c r="G17">
        <f>IF(D17=I17,1,0)</f>
        <v>0</v>
      </c>
      <c r="I17" s="18" t="s">
        <v>153</v>
      </c>
      <c r="J17" s="18" t="s">
        <v>154</v>
      </c>
      <c r="K17" s="18"/>
      <c r="L17" s="18"/>
      <c r="M17" s="18"/>
      <c r="Y17" s="2"/>
      <c r="AA17" s="2"/>
      <c r="AB17" s="1"/>
    </row>
    <row r="18" spans="1:28" ht="22.2" x14ac:dyDescent="0.45">
      <c r="A18" s="58"/>
      <c r="B18" s="66"/>
      <c r="C18" s="10" t="s">
        <v>134</v>
      </c>
      <c r="D18" s="10" t="s">
        <v>135</v>
      </c>
      <c r="I18" s="18"/>
      <c r="J18" s="18"/>
      <c r="K18" s="18"/>
      <c r="L18" s="18"/>
      <c r="M18" s="18"/>
      <c r="Y18" s="2"/>
      <c r="AA18" s="2"/>
      <c r="AB18" s="1"/>
    </row>
    <row r="19" spans="1:28" ht="22.2" x14ac:dyDescent="0.45">
      <c r="A19" s="60" t="s">
        <v>152</v>
      </c>
      <c r="B19" s="67"/>
      <c r="C19" s="21" t="s">
        <v>155</v>
      </c>
      <c r="D19" s="16"/>
      <c r="G19">
        <f>IF(OR(D19=I19,D19=J19,D19=K19,D19=L19),1,0)</f>
        <v>0</v>
      </c>
      <c r="I19" s="18" t="s">
        <v>187</v>
      </c>
      <c r="J19" s="18" t="s">
        <v>188</v>
      </c>
      <c r="K19" s="18" t="s">
        <v>189</v>
      </c>
      <c r="L19" s="18" t="s">
        <v>190</v>
      </c>
      <c r="M19" s="18" t="s">
        <v>167</v>
      </c>
      <c r="Y19" s="2"/>
      <c r="AA19" s="2"/>
      <c r="AB19" s="1"/>
    </row>
    <row r="20" spans="1:28" ht="22.2" x14ac:dyDescent="0.45">
      <c r="A20" s="60"/>
      <c r="B20" s="67"/>
      <c r="C20" s="21" t="s">
        <v>156</v>
      </c>
      <c r="D20" s="16"/>
      <c r="G20">
        <f t="shared" ref="G20" si="4">IF(OR(D20=I20,D20=J20,D20=K20,D20=L20),1,0)</f>
        <v>0</v>
      </c>
      <c r="I20" s="18" t="s">
        <v>168</v>
      </c>
      <c r="J20" s="18" t="s">
        <v>162</v>
      </c>
      <c r="K20" s="18" t="s">
        <v>169</v>
      </c>
      <c r="L20" s="18" t="s">
        <v>170</v>
      </c>
      <c r="M20" s="18"/>
      <c r="Y20" s="2"/>
      <c r="AA20" s="2"/>
      <c r="AB20" s="1"/>
    </row>
    <row r="21" spans="1:28" ht="22.2" x14ac:dyDescent="0.45">
      <c r="A21" s="60"/>
      <c r="B21" s="67"/>
      <c r="C21" s="21" t="s">
        <v>84</v>
      </c>
      <c r="D21" s="16"/>
      <c r="G21">
        <f>IF(D21=I21,1,0)</f>
        <v>0</v>
      </c>
      <c r="I21" s="18" t="s">
        <v>163</v>
      </c>
      <c r="J21" s="18" t="s">
        <v>167</v>
      </c>
      <c r="K21" s="18"/>
      <c r="L21" s="18"/>
      <c r="M21" s="18"/>
      <c r="Y21" s="2"/>
      <c r="AA21" s="2"/>
      <c r="AB21" s="1"/>
    </row>
    <row r="22" spans="1:28" ht="22.2" x14ac:dyDescent="0.45">
      <c r="A22" s="60"/>
      <c r="B22" s="67"/>
      <c r="C22" s="21" t="s">
        <v>85</v>
      </c>
      <c r="D22" s="16"/>
      <c r="G22">
        <f t="shared" ref="G22:G27" si="5">IF(D22=I22,1,0)</f>
        <v>0</v>
      </c>
      <c r="I22" s="18" t="s">
        <v>163</v>
      </c>
      <c r="J22" s="18" t="s">
        <v>167</v>
      </c>
      <c r="K22" s="18"/>
      <c r="L22" s="18"/>
      <c r="M22" s="18"/>
      <c r="Y22" s="2"/>
      <c r="AA22" s="2"/>
      <c r="AB22" s="1"/>
    </row>
    <row r="23" spans="1:28" ht="22.2" x14ac:dyDescent="0.45">
      <c r="A23" s="60"/>
      <c r="B23" s="67"/>
      <c r="C23" s="21" t="s">
        <v>87</v>
      </c>
      <c r="D23" s="16"/>
      <c r="G23">
        <f t="shared" si="5"/>
        <v>0</v>
      </c>
      <c r="I23" s="18" t="s">
        <v>97</v>
      </c>
      <c r="J23" s="18" t="s">
        <v>98</v>
      </c>
      <c r="K23" s="18"/>
      <c r="L23" s="18"/>
      <c r="M23" s="18"/>
      <c r="Y23" s="2"/>
      <c r="AA23" s="2"/>
      <c r="AB23" s="1"/>
    </row>
    <row r="24" spans="1:28" ht="22.2" x14ac:dyDescent="0.45">
      <c r="A24" s="60"/>
      <c r="B24" s="67"/>
      <c r="C24" s="21" t="s">
        <v>99</v>
      </c>
      <c r="D24" s="16"/>
      <c r="G24">
        <f t="shared" si="5"/>
        <v>0</v>
      </c>
      <c r="I24" s="18" t="s">
        <v>101</v>
      </c>
      <c r="J24" s="18" t="s">
        <v>100</v>
      </c>
      <c r="K24" s="18" t="s">
        <v>167</v>
      </c>
      <c r="L24" s="18"/>
      <c r="M24" s="18"/>
      <c r="Y24" s="2"/>
      <c r="AA24" s="2"/>
      <c r="AB24" s="1"/>
    </row>
    <row r="25" spans="1:28" ht="22.2" x14ac:dyDescent="0.45">
      <c r="A25" s="60"/>
      <c r="B25" s="67"/>
      <c r="C25" s="21" t="s">
        <v>102</v>
      </c>
      <c r="D25" s="16"/>
      <c r="G25">
        <f t="shared" si="5"/>
        <v>0</v>
      </c>
      <c r="I25" s="18" t="s">
        <v>103</v>
      </c>
      <c r="J25" s="18" t="s">
        <v>104</v>
      </c>
      <c r="K25" s="18"/>
      <c r="L25" s="18"/>
      <c r="M25" s="18"/>
      <c r="Y25" s="2"/>
      <c r="AA25" s="2"/>
      <c r="AB25" s="1"/>
    </row>
    <row r="26" spans="1:28" ht="22.2" x14ac:dyDescent="0.45">
      <c r="A26" s="60"/>
      <c r="B26" s="67"/>
      <c r="C26" s="21" t="s">
        <v>88</v>
      </c>
      <c r="D26" s="16"/>
      <c r="G26">
        <f t="shared" si="5"/>
        <v>0</v>
      </c>
      <c r="I26" s="18" t="s">
        <v>163</v>
      </c>
      <c r="J26" s="18" t="s">
        <v>167</v>
      </c>
      <c r="K26" s="18"/>
      <c r="L26" s="18"/>
      <c r="M26" s="18"/>
      <c r="Y26" s="2"/>
      <c r="AA26" s="2"/>
      <c r="AB26" s="1"/>
    </row>
    <row r="27" spans="1:28" ht="22.2" x14ac:dyDescent="0.45">
      <c r="A27" s="62"/>
      <c r="B27" s="69"/>
      <c r="C27" s="21" t="s">
        <v>89</v>
      </c>
      <c r="D27" s="16"/>
      <c r="G27">
        <f t="shared" si="5"/>
        <v>0</v>
      </c>
      <c r="I27" s="18" t="s">
        <v>163</v>
      </c>
      <c r="J27" s="18" t="s">
        <v>167</v>
      </c>
      <c r="K27" s="18"/>
      <c r="L27" s="18"/>
      <c r="M27" s="18"/>
      <c r="Y27" s="2"/>
      <c r="AA27" s="2"/>
      <c r="AB27" s="1"/>
    </row>
    <row r="28" spans="1:28" ht="22.2" x14ac:dyDescent="0.45">
      <c r="B28" s="3"/>
      <c r="C28" s="10" t="s">
        <v>134</v>
      </c>
      <c r="D28" s="10" t="s">
        <v>135</v>
      </c>
      <c r="G28" s="19">
        <f>(SUM(G17:G27)/10+F$3)/F4</f>
        <v>0.2</v>
      </c>
      <c r="I28" s="18"/>
      <c r="J28" s="18"/>
      <c r="K28" s="18"/>
      <c r="L28" s="18"/>
      <c r="M28" s="18"/>
      <c r="Y28" s="2"/>
      <c r="AA28" s="2"/>
      <c r="AB28" s="1"/>
    </row>
    <row r="29" spans="1:28" ht="22.2" x14ac:dyDescent="0.45">
      <c r="A29" t="s">
        <v>157</v>
      </c>
      <c r="B29" s="3"/>
      <c r="C29" s="21" t="s">
        <v>105</v>
      </c>
      <c r="D29" s="16"/>
      <c r="G29">
        <f>IF(D29=I29,1,IF(D29=J29,0.5,IF(D29=K29,0.3,0)))</f>
        <v>0</v>
      </c>
      <c r="I29" s="18" t="s">
        <v>106</v>
      </c>
      <c r="J29" s="18" t="s">
        <v>107</v>
      </c>
      <c r="K29" s="18" t="s">
        <v>108</v>
      </c>
      <c r="L29" s="18"/>
      <c r="M29" s="18"/>
      <c r="Y29" s="2"/>
      <c r="AA29" s="2"/>
      <c r="AB29" s="1"/>
    </row>
    <row r="30" spans="1:28" ht="22.2" x14ac:dyDescent="0.45">
      <c r="B30" s="3"/>
      <c r="C30" s="21" t="s">
        <v>109</v>
      </c>
      <c r="D30" s="16"/>
      <c r="G30">
        <f>IF(D30=I30,1,0)</f>
        <v>0</v>
      </c>
      <c r="I30" s="18" t="s">
        <v>164</v>
      </c>
      <c r="J30" s="18" t="s">
        <v>171</v>
      </c>
      <c r="K30" s="18"/>
      <c r="L30" s="18"/>
      <c r="M30" s="18"/>
      <c r="Y30" s="2"/>
      <c r="AA30" s="2"/>
      <c r="AB30" s="1"/>
    </row>
    <row r="31" spans="1:28" ht="22.2" x14ac:dyDescent="0.45">
      <c r="A31" s="58"/>
      <c r="B31" s="66"/>
      <c r="C31" s="10" t="s">
        <v>134</v>
      </c>
      <c r="D31" s="10" t="s">
        <v>135</v>
      </c>
      <c r="G31" s="19">
        <f>(SUM(G29:G30)/2+F$3)/F4</f>
        <v>0.2</v>
      </c>
      <c r="I31" s="18"/>
      <c r="J31" s="18"/>
      <c r="K31" s="18"/>
      <c r="L31" s="18"/>
      <c r="M31" s="18"/>
      <c r="Y31" s="2"/>
      <c r="AA31" s="2"/>
      <c r="AB31" s="1"/>
    </row>
    <row r="32" spans="1:28" ht="22.2" x14ac:dyDescent="0.45">
      <c r="A32" s="60" t="s">
        <v>158</v>
      </c>
      <c r="B32" s="67"/>
      <c r="C32" s="21" t="s">
        <v>112</v>
      </c>
      <c r="D32" s="16"/>
      <c r="G32">
        <f>IF(D32=I32,1,IF(D32=J32,0.8,IF(D32=K32,0.5,IF(D32=L32,0.3,0))))</f>
        <v>0</v>
      </c>
      <c r="I32" s="14" t="s">
        <v>116</v>
      </c>
      <c r="J32" s="14" t="s">
        <v>118</v>
      </c>
      <c r="K32" s="14" t="s">
        <v>120</v>
      </c>
      <c r="L32" s="14" t="s">
        <v>122</v>
      </c>
      <c r="M32" s="14" t="s">
        <v>114</v>
      </c>
      <c r="Y32" s="2"/>
      <c r="AA32" s="2"/>
      <c r="AB32" s="1"/>
    </row>
    <row r="33" spans="1:28" ht="22.2" x14ac:dyDescent="0.45">
      <c r="A33" s="62"/>
      <c r="B33" s="69"/>
      <c r="C33" s="21" t="s">
        <v>113</v>
      </c>
      <c r="D33" s="16"/>
      <c r="G33">
        <f>IF(D33=I33,1,IF(D33=J33,0.8,IF(D33=K33,0.5,IF(D33=L33,0.3,0))))</f>
        <v>0</v>
      </c>
      <c r="I33" s="14" t="s">
        <v>117</v>
      </c>
      <c r="J33" s="14" t="s">
        <v>119</v>
      </c>
      <c r="K33" s="14" t="s">
        <v>121</v>
      </c>
      <c r="L33" s="14" t="s">
        <v>123</v>
      </c>
      <c r="M33" s="14" t="s">
        <v>115</v>
      </c>
      <c r="Y33" s="2"/>
      <c r="AA33" s="2"/>
      <c r="AB33" s="1"/>
    </row>
    <row r="34" spans="1:28" ht="22.2" x14ac:dyDescent="0.45">
      <c r="B34" s="3"/>
      <c r="C34" s="10" t="s">
        <v>134</v>
      </c>
      <c r="D34" s="10" t="s">
        <v>135</v>
      </c>
      <c r="G34">
        <f t="shared" ref="G34" si="6">IF(D34=I34,1,IF(D34=J34,0.5,IF(D34=K34,0.3,0)))</f>
        <v>0</v>
      </c>
      <c r="I34" s="18"/>
      <c r="J34" s="18"/>
      <c r="K34" s="18"/>
      <c r="L34" s="18"/>
      <c r="M34" s="18"/>
      <c r="Y34" s="2"/>
      <c r="AA34" s="2"/>
      <c r="AB34" s="1"/>
    </row>
    <row r="35" spans="1:28" ht="22.2" x14ac:dyDescent="0.45">
      <c r="A35" t="s">
        <v>159</v>
      </c>
      <c r="B35" s="3"/>
      <c r="C35" s="21" t="s">
        <v>127</v>
      </c>
      <c r="D35" s="16"/>
      <c r="G35">
        <f>IF(D35=I35,1,IF(D35=J35,0.5,0))</f>
        <v>0</v>
      </c>
      <c r="I35" s="14" t="s">
        <v>124</v>
      </c>
      <c r="J35" s="14" t="s">
        <v>125</v>
      </c>
      <c r="K35" s="14" t="s">
        <v>126</v>
      </c>
      <c r="L35" s="18"/>
      <c r="M35" s="18"/>
      <c r="Y35" s="2"/>
      <c r="AA35" s="2"/>
      <c r="AB35" s="1"/>
    </row>
    <row r="36" spans="1:28" ht="22.2" x14ac:dyDescent="0.45">
      <c r="B36" s="3"/>
      <c r="C36" s="21" t="s">
        <v>128</v>
      </c>
      <c r="D36" s="16"/>
      <c r="G36">
        <f>IF(D36=I36,1,0)</f>
        <v>0</v>
      </c>
      <c r="I36" s="14" t="s">
        <v>129</v>
      </c>
      <c r="J36" s="14" t="s">
        <v>126</v>
      </c>
      <c r="K36" s="14"/>
      <c r="Y36" s="2"/>
      <c r="AA36" s="2"/>
      <c r="AB36" s="1"/>
    </row>
    <row r="37" spans="1:28" ht="22.2" x14ac:dyDescent="0.45">
      <c r="B37" s="3"/>
      <c r="C37" s="21" t="s">
        <v>130</v>
      </c>
      <c r="D37" s="16"/>
      <c r="G37">
        <f t="shared" ref="G37" si="7">IF(D37=I37,1,IF(D37=J37,0.5,0))</f>
        <v>0</v>
      </c>
      <c r="I37" s="14" t="s">
        <v>131</v>
      </c>
      <c r="J37" s="14" t="s">
        <v>132</v>
      </c>
      <c r="K37" s="14" t="s">
        <v>126</v>
      </c>
      <c r="Y37" s="2"/>
      <c r="AA37" s="2"/>
      <c r="AB37" s="1"/>
    </row>
    <row r="38" spans="1:28" ht="22.2" x14ac:dyDescent="0.45">
      <c r="A38" s="58"/>
      <c r="B38" s="66"/>
      <c r="C38" s="10" t="s">
        <v>134</v>
      </c>
      <c r="D38" s="10" t="s">
        <v>135</v>
      </c>
      <c r="G38" s="19">
        <f>(SUM(G32:G37)/5+F$3)/F4</f>
        <v>0.2</v>
      </c>
      <c r="Y38" s="2"/>
      <c r="AA38" s="2"/>
      <c r="AB38" s="1"/>
    </row>
    <row r="39" spans="1:28" ht="22.2" x14ac:dyDescent="0.45">
      <c r="A39" s="60" t="s">
        <v>203</v>
      </c>
      <c r="B39" s="67"/>
      <c r="C39" s="21" t="s">
        <v>206</v>
      </c>
      <c r="D39" s="16"/>
      <c r="G39" s="35">
        <f>IF(D39=I39,1,0)</f>
        <v>0</v>
      </c>
      <c r="I39" s="27" t="s">
        <v>210</v>
      </c>
      <c r="J39" s="1" t="s">
        <v>211</v>
      </c>
      <c r="Y39" s="2"/>
      <c r="AA39" s="2"/>
      <c r="AB39" s="1"/>
    </row>
    <row r="40" spans="1:28" ht="22.2" x14ac:dyDescent="0.45">
      <c r="A40" s="60"/>
      <c r="B40" s="67"/>
      <c r="C40" s="21" t="s">
        <v>204</v>
      </c>
      <c r="D40" s="16"/>
      <c r="G40" s="36">
        <f>IF(D40=I40,1,0)</f>
        <v>0</v>
      </c>
      <c r="I40" s="1" t="s">
        <v>212</v>
      </c>
      <c r="J40" s="1" t="s">
        <v>213</v>
      </c>
      <c r="Y40" s="2"/>
      <c r="AA40" s="2"/>
      <c r="AB40" s="1"/>
    </row>
    <row r="41" spans="1:28" s="51" customFormat="1" ht="12" customHeight="1" x14ac:dyDescent="0.45">
      <c r="A41" s="70"/>
      <c r="B41" s="71"/>
      <c r="C41" s="52"/>
      <c r="D41" s="52"/>
      <c r="G41" s="36"/>
      <c r="H41" s="53" t="str">
        <f>H9</f>
        <v>貧困をなくす</v>
      </c>
      <c r="I41" s="53" t="str">
        <f t="shared" ref="I41:Y41" si="8">I9</f>
        <v>飢餓をゼロ</v>
      </c>
      <c r="J41" s="53" t="str">
        <f t="shared" si="8"/>
        <v>健康福祉</v>
      </c>
      <c r="K41" s="53" t="str">
        <f t="shared" si="8"/>
        <v>質の高い教育</v>
      </c>
      <c r="L41" s="53" t="str">
        <f t="shared" si="8"/>
        <v>ジェンダー平等</v>
      </c>
      <c r="M41" s="53" t="str">
        <f t="shared" si="8"/>
        <v>安全な水とトイレ</v>
      </c>
      <c r="N41" s="53" t="str">
        <f t="shared" si="8"/>
        <v>クリーンエネルギー</v>
      </c>
      <c r="O41" s="53" t="str">
        <f t="shared" si="8"/>
        <v>経済成長</v>
      </c>
      <c r="P41" s="53" t="str">
        <f t="shared" si="8"/>
        <v>技術革新</v>
      </c>
      <c r="Q41" s="53" t="str">
        <f t="shared" si="8"/>
        <v>不平等をなくす</v>
      </c>
      <c r="R41" s="53" t="str">
        <f t="shared" si="8"/>
        <v>まちづくり</v>
      </c>
      <c r="S41" s="53" t="str">
        <f t="shared" si="8"/>
        <v>作る責任、使う責任</v>
      </c>
      <c r="T41" s="53" t="str">
        <f t="shared" si="8"/>
        <v>気候変動対策</v>
      </c>
      <c r="U41" s="53" t="str">
        <f t="shared" si="8"/>
        <v>海の豊かさ</v>
      </c>
      <c r="V41" s="53" t="str">
        <f t="shared" si="8"/>
        <v>陸の豊かさ</v>
      </c>
      <c r="W41" s="53" t="str">
        <f t="shared" si="8"/>
        <v>平和公平</v>
      </c>
      <c r="X41" s="53" t="str">
        <f t="shared" si="8"/>
        <v>パートナーシップ</v>
      </c>
      <c r="Y41" s="53" t="str">
        <f t="shared" si="8"/>
        <v>なし</v>
      </c>
      <c r="AA41" s="54"/>
      <c r="AB41" s="55"/>
    </row>
    <row r="42" spans="1:28" ht="22.2" x14ac:dyDescent="0.45">
      <c r="A42" s="60"/>
      <c r="B42" s="67"/>
      <c r="C42" s="21" t="s">
        <v>207</v>
      </c>
      <c r="D42" s="16"/>
      <c r="G42" s="36"/>
      <c r="H42" s="38" t="str">
        <f>IF($D42=H$9,1,"-")</f>
        <v>-</v>
      </c>
      <c r="I42" s="38" t="str">
        <f t="shared" ref="I42:Y44" si="9">IF($D42=I$9,1,"-")</f>
        <v>-</v>
      </c>
      <c r="J42" s="38" t="str">
        <f t="shared" si="9"/>
        <v>-</v>
      </c>
      <c r="K42" s="38" t="str">
        <f t="shared" si="9"/>
        <v>-</v>
      </c>
      <c r="L42" s="38" t="str">
        <f t="shared" si="9"/>
        <v>-</v>
      </c>
      <c r="M42" s="38" t="str">
        <f t="shared" si="9"/>
        <v>-</v>
      </c>
      <c r="N42" s="38" t="str">
        <f t="shared" si="9"/>
        <v>-</v>
      </c>
      <c r="O42" s="38" t="str">
        <f t="shared" si="9"/>
        <v>-</v>
      </c>
      <c r="P42" s="38" t="str">
        <f t="shared" si="9"/>
        <v>-</v>
      </c>
      <c r="Q42" s="38" t="str">
        <f t="shared" si="9"/>
        <v>-</v>
      </c>
      <c r="R42" s="38" t="str">
        <f t="shared" si="9"/>
        <v>-</v>
      </c>
      <c r="S42" s="38" t="str">
        <f t="shared" si="9"/>
        <v>-</v>
      </c>
      <c r="T42" s="38" t="str">
        <f t="shared" si="9"/>
        <v>-</v>
      </c>
      <c r="U42" s="38" t="str">
        <f t="shared" si="9"/>
        <v>-</v>
      </c>
      <c r="V42" s="38" t="str">
        <f t="shared" si="9"/>
        <v>-</v>
      </c>
      <c r="W42" s="38" t="str">
        <f t="shared" si="9"/>
        <v>-</v>
      </c>
      <c r="X42" s="38" t="str">
        <f t="shared" si="9"/>
        <v>-</v>
      </c>
      <c r="Y42" s="38" t="str">
        <f t="shared" si="9"/>
        <v>-</v>
      </c>
      <c r="AA42" s="2"/>
      <c r="AB42" s="1"/>
    </row>
    <row r="43" spans="1:28" ht="22.2" x14ac:dyDescent="0.45">
      <c r="A43" s="60"/>
      <c r="B43" s="67"/>
      <c r="C43" s="21" t="s">
        <v>208</v>
      </c>
      <c r="D43" s="16"/>
      <c r="G43" s="36"/>
      <c r="H43" s="38" t="str">
        <f t="shared" ref="H43:H44" si="10">IF($D43=H$9,1,"-")</f>
        <v>-</v>
      </c>
      <c r="I43" s="38" t="str">
        <f t="shared" si="9"/>
        <v>-</v>
      </c>
      <c r="J43" s="38" t="str">
        <f t="shared" si="9"/>
        <v>-</v>
      </c>
      <c r="K43" s="38" t="str">
        <f t="shared" si="9"/>
        <v>-</v>
      </c>
      <c r="L43" s="38" t="str">
        <f t="shared" si="9"/>
        <v>-</v>
      </c>
      <c r="M43" s="38" t="str">
        <f t="shared" si="9"/>
        <v>-</v>
      </c>
      <c r="N43" s="38" t="str">
        <f t="shared" si="9"/>
        <v>-</v>
      </c>
      <c r="O43" s="38" t="str">
        <f t="shared" si="9"/>
        <v>-</v>
      </c>
      <c r="P43" s="38" t="str">
        <f t="shared" si="9"/>
        <v>-</v>
      </c>
      <c r="Q43" s="38" t="str">
        <f t="shared" si="9"/>
        <v>-</v>
      </c>
      <c r="R43" s="38" t="str">
        <f t="shared" si="9"/>
        <v>-</v>
      </c>
      <c r="S43" s="38" t="str">
        <f t="shared" si="9"/>
        <v>-</v>
      </c>
      <c r="T43" s="38" t="str">
        <f t="shared" si="9"/>
        <v>-</v>
      </c>
      <c r="U43" s="38" t="str">
        <f t="shared" si="9"/>
        <v>-</v>
      </c>
      <c r="V43" s="38" t="str">
        <f t="shared" si="9"/>
        <v>-</v>
      </c>
      <c r="W43" s="38" t="str">
        <f t="shared" si="9"/>
        <v>-</v>
      </c>
      <c r="X43" s="38" t="str">
        <f t="shared" si="9"/>
        <v>-</v>
      </c>
      <c r="Y43" s="38" t="str">
        <f t="shared" si="9"/>
        <v>-</v>
      </c>
      <c r="AA43" s="2"/>
      <c r="AB43" s="1"/>
    </row>
    <row r="44" spans="1:28" ht="22.2" x14ac:dyDescent="0.45">
      <c r="A44" s="60"/>
      <c r="B44" s="67"/>
      <c r="C44" s="21" t="s">
        <v>209</v>
      </c>
      <c r="D44" s="16"/>
      <c r="G44" s="36"/>
      <c r="H44" s="38" t="str">
        <f t="shared" si="10"/>
        <v>-</v>
      </c>
      <c r="I44" s="38" t="str">
        <f t="shared" si="9"/>
        <v>-</v>
      </c>
      <c r="J44" s="38" t="str">
        <f t="shared" si="9"/>
        <v>-</v>
      </c>
      <c r="K44" s="38" t="str">
        <f t="shared" si="9"/>
        <v>-</v>
      </c>
      <c r="L44" s="38" t="str">
        <f t="shared" si="9"/>
        <v>-</v>
      </c>
      <c r="M44" s="38" t="str">
        <f t="shared" si="9"/>
        <v>-</v>
      </c>
      <c r="N44" s="38" t="str">
        <f t="shared" si="9"/>
        <v>-</v>
      </c>
      <c r="O44" s="38" t="str">
        <f t="shared" si="9"/>
        <v>-</v>
      </c>
      <c r="P44" s="38" t="str">
        <f t="shared" si="9"/>
        <v>-</v>
      </c>
      <c r="Q44" s="38" t="str">
        <f t="shared" si="9"/>
        <v>-</v>
      </c>
      <c r="R44" s="38" t="str">
        <f t="shared" si="9"/>
        <v>-</v>
      </c>
      <c r="S44" s="38" t="str">
        <f t="shared" si="9"/>
        <v>-</v>
      </c>
      <c r="T44" s="38" t="str">
        <f t="shared" si="9"/>
        <v>-</v>
      </c>
      <c r="U44" s="38" t="str">
        <f t="shared" si="9"/>
        <v>-</v>
      </c>
      <c r="V44" s="38" t="str">
        <f t="shared" si="9"/>
        <v>-</v>
      </c>
      <c r="W44" s="38" t="str">
        <f t="shared" si="9"/>
        <v>-</v>
      </c>
      <c r="X44" s="38" t="str">
        <f t="shared" si="9"/>
        <v>-</v>
      </c>
      <c r="Y44" s="38" t="str">
        <f t="shared" si="9"/>
        <v>-</v>
      </c>
      <c r="AA44" s="2"/>
      <c r="AB44" s="1"/>
    </row>
    <row r="45" spans="1:28" s="51" customFormat="1" ht="10.8" customHeight="1" x14ac:dyDescent="0.45">
      <c r="A45" s="70"/>
      <c r="B45" s="71"/>
      <c r="C45" s="52"/>
      <c r="D45" s="52"/>
      <c r="G45" s="36"/>
      <c r="H45" s="56">
        <f>SUM(H42:H44)</f>
        <v>0</v>
      </c>
      <c r="I45" s="56">
        <f t="shared" ref="I45:Y45" si="11">SUM(I42:I44)</f>
        <v>0</v>
      </c>
      <c r="J45" s="56">
        <f t="shared" si="11"/>
        <v>0</v>
      </c>
      <c r="K45" s="56">
        <f t="shared" si="11"/>
        <v>0</v>
      </c>
      <c r="L45" s="56">
        <f t="shared" si="11"/>
        <v>0</v>
      </c>
      <c r="M45" s="56">
        <f t="shared" si="11"/>
        <v>0</v>
      </c>
      <c r="N45" s="56">
        <f t="shared" si="11"/>
        <v>0</v>
      </c>
      <c r="O45" s="56">
        <f t="shared" si="11"/>
        <v>0</v>
      </c>
      <c r="P45" s="56">
        <f t="shared" si="11"/>
        <v>0</v>
      </c>
      <c r="Q45" s="56">
        <f t="shared" si="11"/>
        <v>0</v>
      </c>
      <c r="R45" s="56">
        <f t="shared" si="11"/>
        <v>0</v>
      </c>
      <c r="S45" s="56">
        <f t="shared" si="11"/>
        <v>0</v>
      </c>
      <c r="T45" s="56">
        <f t="shared" si="11"/>
        <v>0</v>
      </c>
      <c r="U45" s="56">
        <f t="shared" si="11"/>
        <v>0</v>
      </c>
      <c r="V45" s="56">
        <f t="shared" si="11"/>
        <v>0</v>
      </c>
      <c r="W45" s="56">
        <f t="shared" si="11"/>
        <v>0</v>
      </c>
      <c r="X45" s="56">
        <f t="shared" si="11"/>
        <v>0</v>
      </c>
      <c r="Y45" s="56">
        <f t="shared" si="11"/>
        <v>0</v>
      </c>
      <c r="AA45" s="54"/>
      <c r="AB45" s="55"/>
    </row>
    <row r="46" spans="1:28" ht="22.2" x14ac:dyDescent="0.45">
      <c r="A46" s="60"/>
      <c r="B46" s="67"/>
      <c r="C46" s="21" t="s">
        <v>214</v>
      </c>
      <c r="D46" s="16"/>
      <c r="G46" s="36">
        <f t="shared" ref="G46:G48" si="12">IF(D46=I46,1,0)</f>
        <v>0</v>
      </c>
      <c r="I46" s="1" t="s">
        <v>212</v>
      </c>
      <c r="J46" s="1" t="s">
        <v>213</v>
      </c>
      <c r="Y46" s="2"/>
      <c r="AA46" s="2"/>
      <c r="AB46" s="1"/>
    </row>
    <row r="47" spans="1:28" ht="22.2" x14ac:dyDescent="0.45">
      <c r="A47" s="60"/>
      <c r="B47" s="67"/>
      <c r="C47" s="21" t="s">
        <v>215</v>
      </c>
      <c r="D47" s="16"/>
      <c r="G47" s="36">
        <f t="shared" si="12"/>
        <v>0</v>
      </c>
      <c r="I47" s="1" t="s">
        <v>212</v>
      </c>
      <c r="J47" s="1" t="s">
        <v>213</v>
      </c>
      <c r="Y47" s="2"/>
      <c r="AA47" s="2"/>
      <c r="AB47" s="1"/>
    </row>
    <row r="48" spans="1:28" ht="22.2" x14ac:dyDescent="0.45">
      <c r="A48" s="62"/>
      <c r="B48" s="69"/>
      <c r="C48" s="21" t="s">
        <v>205</v>
      </c>
      <c r="D48" s="16"/>
      <c r="G48" s="36">
        <f t="shared" si="12"/>
        <v>0</v>
      </c>
      <c r="I48" s="1" t="s">
        <v>216</v>
      </c>
      <c r="J48" s="1" t="s">
        <v>217</v>
      </c>
      <c r="Y48" s="2"/>
      <c r="AA48" s="2"/>
      <c r="AB48" s="1"/>
    </row>
    <row r="49" spans="1:28" ht="10.199999999999999" customHeight="1" x14ac:dyDescent="0.45">
      <c r="B49" s="3"/>
      <c r="G49" s="37">
        <f>(SUM(G39:G48)/5+F$3)/F4</f>
        <v>0.2</v>
      </c>
      <c r="Y49" s="2"/>
      <c r="AA49" s="2"/>
      <c r="AB49" s="1"/>
    </row>
    <row r="50" spans="1:28" ht="22.2" x14ac:dyDescent="0.45">
      <c r="B50" s="3"/>
      <c r="C50" s="10" t="s">
        <v>134</v>
      </c>
      <c r="D50" s="10" t="s">
        <v>135</v>
      </c>
      <c r="Y50" s="2"/>
      <c r="AA50" s="2"/>
      <c r="AB50" s="1"/>
    </row>
    <row r="51" spans="1:28" ht="22.2" x14ac:dyDescent="0.45">
      <c r="A51" s="64" t="s">
        <v>15</v>
      </c>
      <c r="B51" s="65">
        <v>1</v>
      </c>
      <c r="C51" s="57" t="s">
        <v>24</v>
      </c>
      <c r="D51" s="16"/>
      <c r="Y51" s="2"/>
      <c r="AA51" s="2"/>
      <c r="AB51" s="1"/>
    </row>
    <row r="52" spans="1:28" ht="22.2" x14ac:dyDescent="0.45">
      <c r="A52" t="s">
        <v>16</v>
      </c>
      <c r="B52" s="4">
        <v>2</v>
      </c>
      <c r="C52" s="57" t="s">
        <v>23</v>
      </c>
      <c r="D52" s="16"/>
      <c r="H52" s="6" t="s">
        <v>166</v>
      </c>
      <c r="J52" s="1" t="s">
        <v>181</v>
      </c>
      <c r="L52" s="15" t="s">
        <v>165</v>
      </c>
      <c r="Y52" s="2"/>
      <c r="AA52" s="2"/>
      <c r="AB52" s="1"/>
    </row>
    <row r="53" spans="1:28" ht="22.2" x14ac:dyDescent="0.45">
      <c r="A53" s="58" t="s">
        <v>0</v>
      </c>
      <c r="B53" s="59">
        <v>3</v>
      </c>
      <c r="C53" s="57" t="s">
        <v>27</v>
      </c>
      <c r="D53" s="16"/>
      <c r="E53" s="11" t="e">
        <f>VLOOKUP(D51,$D$4:$E$8,2,FALSE)</f>
        <v>#N/A</v>
      </c>
      <c r="F53" t="e">
        <f>E53</f>
        <v>#N/A</v>
      </c>
      <c r="H53" s="6" t="e">
        <f>(F53-G$3)*2</f>
        <v>#N/A</v>
      </c>
      <c r="J53" s="1" t="e">
        <f>(H16+H45+G$49)/3</f>
        <v>#N/A</v>
      </c>
      <c r="L53" s="6" t="e">
        <f>(J53-K$3)*100*G$28*2</f>
        <v>#N/A</v>
      </c>
      <c r="Y53" s="2" t="str">
        <f>A51</f>
        <v>貧困をなくす</v>
      </c>
      <c r="Z53" s="20">
        <f>B51</f>
        <v>1</v>
      </c>
      <c r="AA53" s="5" t="e">
        <f>H53</f>
        <v>#N/A</v>
      </c>
      <c r="AB53" s="5" t="e">
        <f>L53</f>
        <v>#N/A</v>
      </c>
    </row>
    <row r="54" spans="1:28" ht="22.2" x14ac:dyDescent="0.45">
      <c r="A54" s="60"/>
      <c r="B54" s="61">
        <v>3</v>
      </c>
      <c r="C54" s="57" t="s">
        <v>26</v>
      </c>
      <c r="D54" s="16"/>
      <c r="E54" s="11" t="e">
        <f>VLOOKUP(D52,$D$4:$E$8,2,FALSE)</f>
        <v>#N/A</v>
      </c>
      <c r="F54" t="e">
        <f>E54</f>
        <v>#N/A</v>
      </c>
      <c r="H54" s="6" t="e">
        <f>(F54-G$3)*2</f>
        <v>#N/A</v>
      </c>
      <c r="J54" s="1" t="e">
        <f>(I16+I45+G$49)/3</f>
        <v>#N/A</v>
      </c>
      <c r="L54" s="6" t="e">
        <f>(J54-K$3)*100*G$28*2</f>
        <v>#N/A</v>
      </c>
      <c r="Y54" s="2" t="str">
        <f>A52</f>
        <v>飢餓をゼロ</v>
      </c>
      <c r="Z54" s="20">
        <f>B52</f>
        <v>2</v>
      </c>
      <c r="AA54" s="5" t="e">
        <f t="shared" ref="AA54:AA84" si="13">H54</f>
        <v>#N/A</v>
      </c>
      <c r="AB54" s="5" t="e">
        <f t="shared" ref="AB54:AB84" si="14">L54</f>
        <v>#N/A</v>
      </c>
    </row>
    <row r="55" spans="1:28" ht="22.2" x14ac:dyDescent="0.45">
      <c r="A55" s="62"/>
      <c r="B55" s="63">
        <v>3</v>
      </c>
      <c r="C55" s="57" t="s">
        <v>221</v>
      </c>
      <c r="D55" s="16"/>
      <c r="E55" s="11" t="e">
        <f>VLOOKUP(D53,$D$4:$E$8,2,FALSE)</f>
        <v>#N/A</v>
      </c>
      <c r="F55" t="e">
        <f>SUM(E55:E57)/3</f>
        <v>#N/A</v>
      </c>
      <c r="H55" s="6" t="e">
        <f>(F55-G$3)*2*G$31</f>
        <v>#N/A</v>
      </c>
      <c r="J55" s="1" t="e">
        <f>(J16+J45+G$49)/3</f>
        <v>#N/A</v>
      </c>
      <c r="L55" s="6" t="e">
        <f>(J55-K$3)*100*G$28*G31*2</f>
        <v>#N/A</v>
      </c>
      <c r="Y55" s="2" t="str">
        <f>A53</f>
        <v>健康福祉</v>
      </c>
      <c r="Z55" s="20">
        <f>B53</f>
        <v>3</v>
      </c>
      <c r="AA55" s="5" t="e">
        <f t="shared" si="13"/>
        <v>#N/A</v>
      </c>
      <c r="AB55" s="5" t="e">
        <f t="shared" si="14"/>
        <v>#N/A</v>
      </c>
    </row>
    <row r="56" spans="1:28" ht="22.2" x14ac:dyDescent="0.45">
      <c r="A56" t="s">
        <v>17</v>
      </c>
      <c r="B56" s="4">
        <v>4</v>
      </c>
      <c r="C56" s="57" t="s">
        <v>29</v>
      </c>
      <c r="D56" s="16"/>
      <c r="E56" s="11" t="e">
        <f>VLOOKUP(D54,$D$4:$E$8,2,FALSE)</f>
        <v>#N/A</v>
      </c>
      <c r="H56" s="6"/>
      <c r="J56"/>
      <c r="L56" s="6"/>
      <c r="Y56" s="2"/>
      <c r="Z56" s="20"/>
      <c r="AA56" s="5"/>
      <c r="AB56" s="5"/>
    </row>
    <row r="57" spans="1:28" ht="22.2" x14ac:dyDescent="0.45">
      <c r="B57" s="4">
        <v>4</v>
      </c>
      <c r="C57" s="57" t="s">
        <v>30</v>
      </c>
      <c r="D57" s="16"/>
      <c r="E57" s="11" t="e">
        <f>VLOOKUP(D55,$D$4:$E$8,2,FALSE)</f>
        <v>#N/A</v>
      </c>
      <c r="H57" s="6"/>
      <c r="J57"/>
      <c r="L57" s="6"/>
      <c r="Y57" s="2"/>
      <c r="Z57" s="20"/>
      <c r="AA57" s="5"/>
      <c r="AB57" s="5"/>
    </row>
    <row r="58" spans="1:28" ht="22.2" x14ac:dyDescent="0.45">
      <c r="B58" s="4">
        <v>4</v>
      </c>
      <c r="C58" s="57" t="s">
        <v>54</v>
      </c>
      <c r="D58" s="16"/>
      <c r="E58" s="11" t="e">
        <f>VLOOKUP(D56,$D$4:$E$8,2,FALSE)</f>
        <v>#N/A</v>
      </c>
      <c r="F58" t="e">
        <f>SUM(E58:E60)/3</f>
        <v>#N/A</v>
      </c>
      <c r="H58" s="6" t="e">
        <f>(F58-G$3)*2</f>
        <v>#N/A</v>
      </c>
      <c r="J58" s="1" t="e">
        <f>(K16+K45+G$49)/3</f>
        <v>#N/A</v>
      </c>
      <c r="L58" s="6" t="e">
        <f>((J58-K$3)*100*G$28)*2</f>
        <v>#N/A</v>
      </c>
      <c r="Y58" s="2" t="str">
        <f>A56</f>
        <v>質の高い教育</v>
      </c>
      <c r="Z58" s="20">
        <f>B56</f>
        <v>4</v>
      </c>
      <c r="AA58" s="5" t="e">
        <f t="shared" si="13"/>
        <v>#N/A</v>
      </c>
      <c r="AB58" s="5" t="e">
        <f t="shared" si="14"/>
        <v>#N/A</v>
      </c>
    </row>
    <row r="59" spans="1:28" ht="36" x14ac:dyDescent="0.45">
      <c r="A59" s="58" t="s">
        <v>18</v>
      </c>
      <c r="B59" s="59">
        <v>5</v>
      </c>
      <c r="C59" s="57" t="s">
        <v>178</v>
      </c>
      <c r="D59" s="16"/>
      <c r="E59" s="11" t="e">
        <f>VLOOKUP(D57,$D$4:$E$8,2,FALSE)</f>
        <v>#N/A</v>
      </c>
      <c r="H59" s="6"/>
      <c r="J59"/>
      <c r="L59" s="6"/>
      <c r="Y59" s="2"/>
      <c r="Z59" s="20"/>
      <c r="AA59" s="5"/>
      <c r="AB59" s="5"/>
    </row>
    <row r="60" spans="1:28" ht="22.2" x14ac:dyDescent="0.45">
      <c r="A60" s="62"/>
      <c r="B60" s="63">
        <v>5</v>
      </c>
      <c r="C60" s="57" t="s">
        <v>225</v>
      </c>
      <c r="D60" s="16"/>
      <c r="E60" s="11" t="e">
        <f>VLOOKUP(D58,$D$4:$E$8,2,FALSE)</f>
        <v>#N/A</v>
      </c>
      <c r="H60" s="6"/>
      <c r="J60"/>
      <c r="L60" s="6"/>
      <c r="Y60" s="2"/>
      <c r="Z60" s="20"/>
      <c r="AA60" s="5"/>
      <c r="AB60" s="5"/>
    </row>
    <row r="61" spans="1:28" ht="22.2" x14ac:dyDescent="0.45">
      <c r="A61" t="s">
        <v>19</v>
      </c>
      <c r="B61" s="4">
        <v>6</v>
      </c>
      <c r="C61" s="57" t="s">
        <v>222</v>
      </c>
      <c r="D61" s="16"/>
      <c r="E61" s="11" t="e">
        <f>VLOOKUP(D59,$D$4:$E$8,2,FALSE)</f>
        <v>#N/A</v>
      </c>
      <c r="F61" t="e">
        <f>SUM(E61:E62)/2</f>
        <v>#N/A</v>
      </c>
      <c r="H61" s="6" t="e">
        <f>(F61-G$3)*2*G$31</f>
        <v>#N/A</v>
      </c>
      <c r="J61" s="1" t="e">
        <f>(L16+L45+G$49)/3</f>
        <v>#N/A</v>
      </c>
      <c r="L61" s="6" t="e">
        <f>(J61-K$3)*100*G$28*G31*2</f>
        <v>#N/A</v>
      </c>
      <c r="Y61" s="2" t="str">
        <f>A59</f>
        <v>ジェンダー平等</v>
      </c>
      <c r="Z61" s="20">
        <f>B59</f>
        <v>5</v>
      </c>
      <c r="AA61" s="5" t="e">
        <f t="shared" si="13"/>
        <v>#N/A</v>
      </c>
      <c r="AB61" s="5" t="e">
        <f t="shared" si="14"/>
        <v>#N/A</v>
      </c>
    </row>
    <row r="62" spans="1:28" ht="36" x14ac:dyDescent="0.45">
      <c r="B62" s="4">
        <v>6</v>
      </c>
      <c r="C62" s="57" t="s">
        <v>34</v>
      </c>
      <c r="D62" s="16"/>
      <c r="E62" s="11" t="e">
        <f>VLOOKUP(D60,$D$4:$E$8,2,FALSE)</f>
        <v>#N/A</v>
      </c>
      <c r="H62" s="6"/>
      <c r="J62"/>
      <c r="L62" s="6"/>
      <c r="Y62" s="2"/>
      <c r="Z62" s="20"/>
      <c r="AA62" s="5"/>
      <c r="AB62" s="5"/>
    </row>
    <row r="63" spans="1:28" ht="22.2" x14ac:dyDescent="0.45">
      <c r="A63" s="64" t="s">
        <v>20</v>
      </c>
      <c r="B63" s="65">
        <v>7</v>
      </c>
      <c r="C63" s="57" t="s">
        <v>223</v>
      </c>
      <c r="D63" s="16"/>
      <c r="E63" s="11" t="e">
        <f>VLOOKUP(D61,$D$4:$E$8,2,FALSE)</f>
        <v>#N/A</v>
      </c>
      <c r="F63" t="e">
        <f>SUM(E63:E64)/2</f>
        <v>#N/A</v>
      </c>
      <c r="H63" s="6" t="e">
        <f>(F63-G$3)*2</f>
        <v>#N/A</v>
      </c>
      <c r="J63" s="1" t="e">
        <f>(M16+M45+G$49)/3</f>
        <v>#N/A</v>
      </c>
      <c r="L63" s="6" t="e">
        <f>((J63-K$3)*100*G$28)*2</f>
        <v>#N/A</v>
      </c>
      <c r="Y63" s="2" t="str">
        <f>A61</f>
        <v>安全な水とトイレ</v>
      </c>
      <c r="Z63" s="20">
        <f>B61</f>
        <v>6</v>
      </c>
      <c r="AA63" s="5" t="e">
        <f t="shared" si="13"/>
        <v>#N/A</v>
      </c>
      <c r="AB63" s="5" t="e">
        <f t="shared" si="14"/>
        <v>#N/A</v>
      </c>
    </row>
    <row r="64" spans="1:28" ht="22.2" x14ac:dyDescent="0.45">
      <c r="A64" t="s">
        <v>1</v>
      </c>
      <c r="B64" s="4">
        <v>8</v>
      </c>
      <c r="C64" s="57" t="s">
        <v>224</v>
      </c>
      <c r="D64" s="16"/>
      <c r="E64" s="11" t="e">
        <f>VLOOKUP(D62,$D$4:$E$8,2,FALSE)</f>
        <v>#N/A</v>
      </c>
      <c r="H64" s="6"/>
      <c r="J64"/>
      <c r="L64" s="6"/>
      <c r="Y64" s="2"/>
      <c r="Z64" s="20"/>
      <c r="AA64" s="5"/>
      <c r="AB64" s="5"/>
    </row>
    <row r="65" spans="1:28" ht="22.2" x14ac:dyDescent="0.45">
      <c r="B65" s="4">
        <v>8</v>
      </c>
      <c r="C65" s="57" t="s">
        <v>35</v>
      </c>
      <c r="D65" s="16"/>
      <c r="E65" s="11" t="e">
        <f>VLOOKUP(D63,$D$4:$E$8,2,FALSE)</f>
        <v>#N/A</v>
      </c>
      <c r="F65" t="e">
        <f>E65</f>
        <v>#N/A</v>
      </c>
      <c r="H65" s="6" t="e">
        <f>(F65-G$3)*2*G$38</f>
        <v>#N/A</v>
      </c>
      <c r="J65" s="1" t="e">
        <f>(N16+N45+G$49)/3</f>
        <v>#N/A</v>
      </c>
      <c r="L65" s="6" t="e">
        <f>(J65-K$3)*100*G$28*G38*2</f>
        <v>#N/A</v>
      </c>
      <c r="Y65" s="2" t="str">
        <f>A63</f>
        <v>クリーンエネルギー</v>
      </c>
      <c r="Z65" s="20">
        <f>B63</f>
        <v>7</v>
      </c>
      <c r="AA65" s="5" t="e">
        <f t="shared" si="13"/>
        <v>#N/A</v>
      </c>
      <c r="AB65" s="5" t="e">
        <f t="shared" si="14"/>
        <v>#N/A</v>
      </c>
    </row>
    <row r="66" spans="1:28" ht="22.2" x14ac:dyDescent="0.45">
      <c r="A66" s="58" t="s">
        <v>2</v>
      </c>
      <c r="B66" s="59">
        <v>9</v>
      </c>
      <c r="C66" s="57" t="s">
        <v>37</v>
      </c>
      <c r="D66" s="16"/>
      <c r="E66" s="11" t="e">
        <f>VLOOKUP(D64,$D$4:$E$8,2,FALSE)</f>
        <v>#N/A</v>
      </c>
      <c r="F66" t="e">
        <f>SUM(E66:E67)/2</f>
        <v>#N/A</v>
      </c>
      <c r="H66" s="6" t="e">
        <f>(F66-G$3)*2</f>
        <v>#N/A</v>
      </c>
      <c r="J66" s="1" t="e">
        <f>(O16+O45+G$49)/3</f>
        <v>#N/A</v>
      </c>
      <c r="L66" s="6" t="e">
        <f>((J66-K$3)*100*G$28)*2</f>
        <v>#N/A</v>
      </c>
      <c r="Y66" s="2" t="str">
        <f>A64</f>
        <v>経済成長</v>
      </c>
      <c r="Z66" s="20">
        <f>B64</f>
        <v>8</v>
      </c>
      <c r="AA66" s="5" t="e">
        <f t="shared" si="13"/>
        <v>#N/A</v>
      </c>
      <c r="AB66" s="5" t="e">
        <f t="shared" si="14"/>
        <v>#N/A</v>
      </c>
    </row>
    <row r="67" spans="1:28" ht="22.2" x14ac:dyDescent="0.45">
      <c r="A67" s="62"/>
      <c r="B67" s="63">
        <v>9</v>
      </c>
      <c r="C67" s="57" t="s">
        <v>38</v>
      </c>
      <c r="D67" s="16"/>
      <c r="E67" s="11" t="e">
        <f>VLOOKUP(D65,$D$4:$E$8,2,FALSE)</f>
        <v>#N/A</v>
      </c>
      <c r="H67" s="6"/>
      <c r="J67"/>
      <c r="L67" s="6"/>
      <c r="Y67" s="2"/>
      <c r="Z67" s="20"/>
      <c r="AA67" s="5"/>
      <c r="AB67" s="5"/>
    </row>
    <row r="68" spans="1:28" ht="22.2" x14ac:dyDescent="0.45">
      <c r="A68" t="s">
        <v>3</v>
      </c>
      <c r="B68" s="4">
        <v>10</v>
      </c>
      <c r="C68" s="57" t="s">
        <v>39</v>
      </c>
      <c r="D68" s="16"/>
      <c r="E68" s="11" t="e">
        <f>VLOOKUP(D66,$D$4:$E$8,2,FALSE)</f>
        <v>#N/A</v>
      </c>
      <c r="F68" t="e">
        <f>SUM(E68:E69)/2</f>
        <v>#N/A</v>
      </c>
      <c r="H68" s="6" t="e">
        <f>(F68-G$3)*2</f>
        <v>#N/A</v>
      </c>
      <c r="J68" s="1" t="e">
        <f>(P16+P45+G$49)/3</f>
        <v>#N/A</v>
      </c>
      <c r="L68" s="6" t="e">
        <f>((J68-K$3)*100*G$28)*2</f>
        <v>#N/A</v>
      </c>
      <c r="Y68" s="2" t="str">
        <f>A66</f>
        <v>技術革新</v>
      </c>
      <c r="Z68" s="20">
        <f>B66</f>
        <v>9</v>
      </c>
      <c r="AA68" s="5" t="e">
        <f t="shared" si="13"/>
        <v>#N/A</v>
      </c>
      <c r="AB68" s="5" t="e">
        <f t="shared" si="14"/>
        <v>#N/A</v>
      </c>
    </row>
    <row r="69" spans="1:28" ht="22.2" x14ac:dyDescent="0.45">
      <c r="A69" s="58" t="s">
        <v>4</v>
      </c>
      <c r="B69" s="59">
        <v>11</v>
      </c>
      <c r="C69" s="57" t="s">
        <v>226</v>
      </c>
      <c r="D69" s="16"/>
      <c r="E69" s="11" t="e">
        <f>VLOOKUP(D67,$D$4:$E$8,2,FALSE)</f>
        <v>#N/A</v>
      </c>
      <c r="H69" s="6"/>
      <c r="J69"/>
      <c r="L69" s="6"/>
      <c r="Y69" s="2"/>
      <c r="Z69" s="20"/>
      <c r="AA69" s="5"/>
      <c r="AB69" s="5"/>
    </row>
    <row r="70" spans="1:28" ht="22.2" x14ac:dyDescent="0.45">
      <c r="A70" s="62"/>
      <c r="B70" s="63">
        <v>11</v>
      </c>
      <c r="C70" s="57" t="s">
        <v>41</v>
      </c>
      <c r="D70" s="16"/>
      <c r="E70" s="11" t="e">
        <f>VLOOKUP(D68,$D$4:$E$8,2,FALSE)</f>
        <v>#N/A</v>
      </c>
      <c r="F70" t="e">
        <f>E70</f>
        <v>#N/A</v>
      </c>
      <c r="H70" s="6" t="e">
        <f>(F70-G$3)*2*G$28</f>
        <v>#N/A</v>
      </c>
      <c r="J70" s="1" t="e">
        <f>(Q16+Q45+G$49)/3</f>
        <v>#N/A</v>
      </c>
      <c r="L70" s="6" t="e">
        <f>(J70-K$3)*100*G$28*G31*2</f>
        <v>#N/A</v>
      </c>
      <c r="Y70" s="2" t="str">
        <f>A68</f>
        <v>不平等をなくす</v>
      </c>
      <c r="Z70" s="20">
        <f>B68</f>
        <v>10</v>
      </c>
      <c r="AA70" s="5" t="e">
        <f t="shared" si="13"/>
        <v>#N/A</v>
      </c>
      <c r="AB70" s="5" t="e">
        <f t="shared" si="14"/>
        <v>#N/A</v>
      </c>
    </row>
    <row r="71" spans="1:28" ht="36" x14ac:dyDescent="0.45">
      <c r="A71" t="s">
        <v>21</v>
      </c>
      <c r="B71" s="4">
        <v>12</v>
      </c>
      <c r="C71" s="57" t="s">
        <v>179</v>
      </c>
      <c r="D71" s="16"/>
      <c r="E71" s="11" t="e">
        <f>VLOOKUP(D69,$D$4:$E$8,2,FALSE)</f>
        <v>#N/A</v>
      </c>
      <c r="F71" t="e">
        <f>SUM(E71:E72)/2</f>
        <v>#N/A</v>
      </c>
      <c r="H71" s="6" t="e">
        <f>(F71-G$3)*2*G$38</f>
        <v>#N/A</v>
      </c>
      <c r="J71" s="1" t="e">
        <f>(R45+R16+G$49)/3</f>
        <v>#N/A</v>
      </c>
      <c r="L71" s="6" t="e">
        <f>(J71-K$3)*100*G$28*G38*2</f>
        <v>#N/A</v>
      </c>
      <c r="Y71" s="2" t="str">
        <f>A69</f>
        <v>まちづくり</v>
      </c>
      <c r="Z71" s="20">
        <f>B69</f>
        <v>11</v>
      </c>
      <c r="AA71" s="5" t="e">
        <f t="shared" si="13"/>
        <v>#N/A</v>
      </c>
      <c r="AB71" s="5" t="e">
        <f t="shared" si="14"/>
        <v>#N/A</v>
      </c>
    </row>
    <row r="72" spans="1:28" ht="22.2" x14ac:dyDescent="0.45">
      <c r="B72" s="4">
        <v>12</v>
      </c>
      <c r="C72" s="57" t="s">
        <v>44</v>
      </c>
      <c r="D72" s="16"/>
      <c r="E72" s="11" t="e">
        <f>VLOOKUP(D70,$D$4:$E$8,2,FALSE)</f>
        <v>#N/A</v>
      </c>
      <c r="H72" s="6"/>
      <c r="J72"/>
      <c r="L72" s="6"/>
      <c r="Y72" s="2"/>
      <c r="Z72" s="20"/>
      <c r="AA72" s="5"/>
      <c r="AB72" s="5"/>
    </row>
    <row r="73" spans="1:28" ht="22.2" x14ac:dyDescent="0.45">
      <c r="B73" s="4">
        <v>12</v>
      </c>
      <c r="C73" s="57" t="s">
        <v>43</v>
      </c>
      <c r="D73" s="16"/>
      <c r="E73" s="11" t="e">
        <f>VLOOKUP(D71,$D$4:$E$8,2,FALSE)</f>
        <v>#N/A</v>
      </c>
      <c r="F73" t="e">
        <f>SUM(E73:E75)/3</f>
        <v>#N/A</v>
      </c>
      <c r="H73" s="6" t="e">
        <f>(F73-G$3)*2*G$38</f>
        <v>#N/A</v>
      </c>
      <c r="J73" s="1" t="e">
        <f>(S16+S45+G$49)/3</f>
        <v>#N/A</v>
      </c>
      <c r="L73" s="6" t="e">
        <f>(J73-K$3)*100*G$28*G38*2</f>
        <v>#N/A</v>
      </c>
      <c r="Y73" s="2" t="str">
        <f>A71</f>
        <v>作る責任、使う責任</v>
      </c>
      <c r="Z73" s="20">
        <f>B71</f>
        <v>12</v>
      </c>
      <c r="AA73" s="5" t="e">
        <f t="shared" si="13"/>
        <v>#N/A</v>
      </c>
      <c r="AB73" s="5" t="e">
        <f t="shared" si="14"/>
        <v>#N/A</v>
      </c>
    </row>
    <row r="74" spans="1:28" ht="22.2" x14ac:dyDescent="0.45">
      <c r="A74" s="58" t="s">
        <v>22</v>
      </c>
      <c r="B74" s="59">
        <v>13</v>
      </c>
      <c r="C74" s="57" t="s">
        <v>46</v>
      </c>
      <c r="D74" s="16"/>
      <c r="E74" s="11" t="e">
        <f>VLOOKUP(D72,$D$4:$E$8,2,FALSE)</f>
        <v>#N/A</v>
      </c>
      <c r="H74" s="6"/>
      <c r="J74"/>
      <c r="L74" s="6"/>
      <c r="Y74" s="2"/>
      <c r="Z74" s="20"/>
      <c r="AA74" s="5"/>
      <c r="AB74" s="5"/>
    </row>
    <row r="75" spans="1:28" ht="22.2" x14ac:dyDescent="0.45">
      <c r="A75" s="60"/>
      <c r="B75" s="61">
        <v>13</v>
      </c>
      <c r="C75" s="57" t="s">
        <v>47</v>
      </c>
      <c r="D75" s="16"/>
      <c r="E75" s="11" t="e">
        <f>VLOOKUP(D73,$D$4:$E$8,2,FALSE)</f>
        <v>#N/A</v>
      </c>
      <c r="H75" s="6"/>
      <c r="J75"/>
      <c r="L75" s="6"/>
      <c r="Y75" s="2"/>
      <c r="Z75" s="20"/>
      <c r="AA75" s="5"/>
      <c r="AB75" s="5"/>
    </row>
    <row r="76" spans="1:28" ht="22.2" x14ac:dyDescent="0.45">
      <c r="A76" s="62"/>
      <c r="B76" s="63">
        <v>13</v>
      </c>
      <c r="C76" s="57" t="s">
        <v>48</v>
      </c>
      <c r="D76" s="16"/>
      <c r="E76" s="11" t="e">
        <f>VLOOKUP(D74,$D$4:$E$8,2,FALSE)</f>
        <v>#N/A</v>
      </c>
      <c r="F76" t="e">
        <f>SUM(E76:E78)/3</f>
        <v>#N/A</v>
      </c>
      <c r="H76" s="6" t="e">
        <f>(F76-G$3)*2*G$38</f>
        <v>#N/A</v>
      </c>
      <c r="J76" s="1" t="e">
        <f>(T16+T45+G$49)/3</f>
        <v>#N/A</v>
      </c>
      <c r="L76" s="6" t="e">
        <f>(J76-K$3)*100*G$28*G38*2</f>
        <v>#N/A</v>
      </c>
      <c r="Y76" s="2" t="str">
        <f>A74</f>
        <v>気候変動対策</v>
      </c>
      <c r="Z76" s="20">
        <f>B74</f>
        <v>13</v>
      </c>
      <c r="AA76" s="5" t="e">
        <f t="shared" si="13"/>
        <v>#N/A</v>
      </c>
      <c r="AB76" s="5" t="e">
        <f t="shared" si="14"/>
        <v>#N/A</v>
      </c>
    </row>
    <row r="77" spans="1:28" ht="22.2" x14ac:dyDescent="0.45">
      <c r="A77" t="s">
        <v>5</v>
      </c>
      <c r="B77" s="4">
        <v>14</v>
      </c>
      <c r="C77" s="57" t="s">
        <v>227</v>
      </c>
      <c r="D77" s="16"/>
      <c r="E77" s="11" t="e">
        <f>VLOOKUP(D75,$D$4:$E$8,2,FALSE)</f>
        <v>#N/A</v>
      </c>
      <c r="H77" s="6"/>
      <c r="J77"/>
      <c r="L77" s="6"/>
      <c r="Y77" s="2"/>
      <c r="Z77" s="20"/>
      <c r="AA77" s="5"/>
      <c r="AB77" s="5"/>
    </row>
    <row r="78" spans="1:28" ht="36" x14ac:dyDescent="0.45">
      <c r="B78" s="4">
        <v>14</v>
      </c>
      <c r="C78" s="57" t="s">
        <v>50</v>
      </c>
      <c r="D78" s="16"/>
      <c r="E78" s="11" t="e">
        <f>VLOOKUP(D76,$D$4:$E$8,2,FALSE)</f>
        <v>#N/A</v>
      </c>
      <c r="H78" s="6"/>
      <c r="J78"/>
      <c r="L78" s="6"/>
      <c r="Y78" s="2"/>
      <c r="Z78" s="20"/>
      <c r="AA78" s="5"/>
      <c r="AB78" s="5"/>
    </row>
    <row r="79" spans="1:28" ht="36" x14ac:dyDescent="0.45">
      <c r="A79" s="64" t="s">
        <v>6</v>
      </c>
      <c r="B79" s="65">
        <v>15</v>
      </c>
      <c r="C79" s="57" t="s">
        <v>51</v>
      </c>
      <c r="D79" s="16"/>
      <c r="E79" s="11" t="e">
        <f>VLOOKUP(D77,$D$4:$E$8,2,FALSE)</f>
        <v>#N/A</v>
      </c>
      <c r="F79" t="e">
        <f>SUM(E79:E80)/2</f>
        <v>#N/A</v>
      </c>
      <c r="H79" s="6" t="e">
        <f>(F79-G$3)*2*G$38</f>
        <v>#N/A</v>
      </c>
      <c r="J79" s="1" t="e">
        <f>(U16+U45+G$49)/3</f>
        <v>#N/A</v>
      </c>
      <c r="L79" s="6" t="e">
        <f>((J79-K$3)*100*G$28)*2</f>
        <v>#N/A</v>
      </c>
      <c r="Y79" s="2" t="str">
        <f>A77</f>
        <v>海の豊かさ</v>
      </c>
      <c r="Z79" s="20">
        <f>B77</f>
        <v>14</v>
      </c>
      <c r="AA79" s="5" t="e">
        <f t="shared" si="13"/>
        <v>#N/A</v>
      </c>
      <c r="AB79" s="5" t="e">
        <f t="shared" si="14"/>
        <v>#N/A</v>
      </c>
    </row>
    <row r="80" spans="1:28" ht="36" x14ac:dyDescent="0.45">
      <c r="A80" t="s">
        <v>7</v>
      </c>
      <c r="B80" s="4">
        <v>16</v>
      </c>
      <c r="C80" s="57" t="s">
        <v>52</v>
      </c>
      <c r="D80" s="16"/>
      <c r="E80" s="11" t="e">
        <f>VLOOKUP(D78,$D$4:$E$8,2,FALSE)</f>
        <v>#N/A</v>
      </c>
      <c r="H80" s="6"/>
      <c r="J80"/>
      <c r="L80" s="6"/>
      <c r="Y80" s="2"/>
      <c r="Z80" s="20"/>
      <c r="AA80" s="5"/>
      <c r="AB80" s="5"/>
    </row>
    <row r="81" spans="1:28" ht="36" x14ac:dyDescent="0.45">
      <c r="B81" s="4">
        <v>16</v>
      </c>
      <c r="C81" s="57" t="s">
        <v>180</v>
      </c>
      <c r="D81" s="16"/>
      <c r="E81" s="11" t="e">
        <f>VLOOKUP(D79,$D$4:$E$8,2,FALSE)</f>
        <v>#N/A</v>
      </c>
      <c r="F81" t="e">
        <f>E81</f>
        <v>#N/A</v>
      </c>
      <c r="H81" s="6" t="e">
        <f>(F81-G$3)*2*G$38</f>
        <v>#N/A</v>
      </c>
      <c r="J81" s="1" t="e">
        <f>(V16+V45+G$49)/3</f>
        <v>#N/A</v>
      </c>
      <c r="L81" s="6" t="e">
        <f>((J81-K$3)*100*G$28)*2</f>
        <v>#N/A</v>
      </c>
      <c r="Y81" s="2" t="str">
        <f>A79</f>
        <v>陸の豊かさ</v>
      </c>
      <c r="Z81" s="20">
        <f>B79</f>
        <v>15</v>
      </c>
      <c r="AA81" s="5" t="e">
        <f t="shared" si="13"/>
        <v>#N/A</v>
      </c>
      <c r="AB81" s="5" t="e">
        <f t="shared" si="14"/>
        <v>#N/A</v>
      </c>
    </row>
    <row r="82" spans="1:28" ht="36" x14ac:dyDescent="0.45">
      <c r="A82" s="58" t="s">
        <v>8</v>
      </c>
      <c r="B82" s="59">
        <v>17</v>
      </c>
      <c r="C82" s="57" t="s">
        <v>233</v>
      </c>
      <c r="D82" s="16"/>
      <c r="E82" s="11" t="e">
        <f>VLOOKUP(D80,$D$4:$E$8,2,FALSE)</f>
        <v>#N/A</v>
      </c>
      <c r="F82" t="e">
        <f>SUM(E82:E83)/2</f>
        <v>#N/A</v>
      </c>
      <c r="H82" s="6" t="e">
        <f>(F82-G$3)*2</f>
        <v>#N/A</v>
      </c>
      <c r="J82" s="2" t="e">
        <f>(W16+W45+G$49)/3</f>
        <v>#N/A</v>
      </c>
      <c r="L82" s="6" t="e">
        <f>((J82-K$3)*100*G$28)*2</f>
        <v>#N/A</v>
      </c>
      <c r="Y82" s="2" t="str">
        <f>A80</f>
        <v>平和公平</v>
      </c>
      <c r="Z82" s="20">
        <f>B80</f>
        <v>16</v>
      </c>
      <c r="AA82" s="5" t="e">
        <f t="shared" si="13"/>
        <v>#N/A</v>
      </c>
      <c r="AB82" s="5" t="e">
        <f t="shared" si="14"/>
        <v>#N/A</v>
      </c>
    </row>
    <row r="83" spans="1:28" ht="36" x14ac:dyDescent="0.45">
      <c r="A83" s="60"/>
      <c r="B83" s="61">
        <v>17</v>
      </c>
      <c r="C83" s="57" t="s">
        <v>56</v>
      </c>
      <c r="D83" s="16"/>
      <c r="E83" s="11" t="e">
        <f>VLOOKUP(D81,$D$4:$E$8,2,FALSE)</f>
        <v>#N/A</v>
      </c>
      <c r="H83" s="6"/>
      <c r="J83"/>
      <c r="L83" s="6"/>
      <c r="Y83" s="2"/>
      <c r="Z83" s="20"/>
      <c r="AA83" s="5"/>
      <c r="AB83" s="5"/>
    </row>
    <row r="84" spans="1:28" ht="22.2" x14ac:dyDescent="0.45">
      <c r="A84" s="62"/>
      <c r="B84" s="63">
        <v>17</v>
      </c>
      <c r="C84" s="57" t="s">
        <v>57</v>
      </c>
      <c r="D84" s="16"/>
      <c r="E84" s="11" t="e">
        <f>VLOOKUP(D82,$D$4:$E$8,2,FALSE)</f>
        <v>#N/A</v>
      </c>
      <c r="F84" t="e">
        <f>SUM(E84:E86)/3</f>
        <v>#N/A</v>
      </c>
      <c r="H84" s="6" t="e">
        <f>(F84-G$3)*2</f>
        <v>#N/A</v>
      </c>
      <c r="J84" s="1" t="e">
        <f>(X16+X45+G$49)/3</f>
        <v>#N/A</v>
      </c>
      <c r="L84" s="6" t="e">
        <f>((J84-K$3)*100*G$28)*2</f>
        <v>#N/A</v>
      </c>
      <c r="Y84" s="2" t="str">
        <f>A82</f>
        <v>パートナーシップ</v>
      </c>
      <c r="Z84" s="20">
        <f>B82</f>
        <v>17</v>
      </c>
      <c r="AA84" s="5" t="e">
        <f t="shared" si="13"/>
        <v>#N/A</v>
      </c>
      <c r="AB84" s="5" t="e">
        <f t="shared" si="14"/>
        <v>#N/A</v>
      </c>
    </row>
    <row r="85" spans="1:28" x14ac:dyDescent="0.45">
      <c r="E85" s="11" t="e">
        <f>VLOOKUP(D83,$D$4:$E$8,2,FALSE)</f>
        <v>#N/A</v>
      </c>
      <c r="H85" s="6"/>
      <c r="J85"/>
      <c r="L85" s="15"/>
    </row>
    <row r="86" spans="1:28" x14ac:dyDescent="0.45">
      <c r="E86" s="11" t="e">
        <f>VLOOKUP(D84,$D$4:$E$8,2,FALSE)</f>
        <v>#N/A</v>
      </c>
      <c r="H86" s="6"/>
      <c r="J86"/>
      <c r="L86" s="15"/>
    </row>
  </sheetData>
  <phoneticPr fontId="1"/>
  <dataValidations count="6">
    <dataValidation type="list" allowBlank="1" showInputMessage="1" showErrorMessage="1" sqref="D3:D9 D34 D18 D31 D28 D16 D50:D1048576 D38">
      <formula1>$D$3:$D$8</formula1>
    </dataValidation>
    <dataValidation type="list" allowBlank="1" showInputMessage="1" showErrorMessage="1" sqref="D11 D13 D15">
      <formula1>$AE$3:$AE$8</formula1>
    </dataValidation>
    <dataValidation type="list" allowBlank="1" showInputMessage="1" showErrorMessage="1" sqref="D48">
      <formula1>$I$48:$K$48</formula1>
    </dataValidation>
    <dataValidation type="list" allowBlank="1" showInputMessage="1" showErrorMessage="1" sqref="D39">
      <formula1>$I$39:$K$39</formula1>
    </dataValidation>
    <dataValidation type="list" allowBlank="1" showInputMessage="1" showErrorMessage="1" sqref="D40:D41 D46:D47">
      <formula1>$I$40:$K$40</formula1>
    </dataValidation>
    <dataValidation type="list" allowBlank="1" showInputMessage="1" showErrorMessage="1" sqref="D42:D45">
      <formula1>$H$9:$Y$9</formula1>
    </dataValidation>
  </dataValidations>
  <pageMargins left="0.70866141732283472" right="0.70866141732283472" top="0.74803149606299213" bottom="0.74803149606299213" header="0.31496062992125984" footer="0.31496062992125984"/>
  <pageSetup paperSize="9" scale="50" fitToHeight="0" orientation="landscape" horizontalDpi="1200" verticalDpi="1200" r:id="rId1"/>
  <rowBreaks count="1" manualBreakCount="1">
    <brk id="49"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質問項目縦!$B$1:$D$1</xm:f>
          </x14:formula1>
          <xm:sqref>D17</xm:sqref>
        </x14:dataValidation>
        <x14:dataValidation type="list" allowBlank="1" showInputMessage="1" showErrorMessage="1">
          <x14:formula1>
            <xm:f>業種区分とSDGS関連!$B$3:$B$28</xm:f>
          </x14:formula1>
          <xm:sqref>D10 D12 D14</xm:sqref>
        </x14:dataValidation>
        <x14:dataValidation type="list" allowBlank="1" showInputMessage="1" showErrorMessage="1">
          <x14:formula1>
            <xm:f>質問項目縦!$B3:$G3</xm:f>
          </x14:formula1>
          <xm:sqref>D19:D27 D29:D30</xm:sqref>
        </x14:dataValidation>
        <x14:dataValidation type="list" allowBlank="1" showInputMessage="1" showErrorMessage="1">
          <x14:formula1>
            <xm:f>質問項目縦!$B15:$G15</xm:f>
          </x14:formula1>
          <xm:sqref>D32:D33</xm:sqref>
        </x14:dataValidation>
        <x14:dataValidation type="list" allowBlank="1" showInputMessage="1" showErrorMessage="1">
          <x14:formula1>
            <xm:f>質問項目縦!$B17:$G17</xm:f>
          </x14:formula1>
          <xm:sqref>D35:D37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43"/>
  <sheetViews>
    <sheetView topLeftCell="A10" zoomScale="90" zoomScaleNormal="90" workbookViewId="0">
      <selection activeCell="C14" sqref="C14"/>
    </sheetView>
  </sheetViews>
  <sheetFormatPr defaultRowHeight="22.2" x14ac:dyDescent="0.45"/>
  <cols>
    <col min="1" max="1" width="7.5" bestFit="1" customWidth="1"/>
    <col min="2" max="2" width="19.59765625" style="3" customWidth="1"/>
    <col min="3" max="4" width="24" customWidth="1"/>
  </cols>
  <sheetData>
    <row r="1" spans="1:21" x14ac:dyDescent="0.45">
      <c r="A1" s="50" t="s">
        <v>197</v>
      </c>
      <c r="B1" s="50"/>
      <c r="C1" s="50"/>
      <c r="D1" s="50"/>
      <c r="E1" s="50"/>
      <c r="F1" s="50"/>
      <c r="G1" s="50"/>
      <c r="H1" s="50"/>
      <c r="I1" s="50"/>
      <c r="J1" s="50"/>
      <c r="K1" s="50"/>
      <c r="L1" s="50"/>
      <c r="M1" s="50"/>
      <c r="N1" s="50"/>
      <c r="O1" s="50"/>
      <c r="P1" s="50"/>
      <c r="Q1" s="50"/>
      <c r="R1" s="50"/>
      <c r="S1" s="50"/>
      <c r="T1" s="50"/>
      <c r="U1" s="50"/>
    </row>
    <row r="3" spans="1:21" ht="34.799999999999997" customHeight="1" x14ac:dyDescent="0.45">
      <c r="B3" s="29" t="str">
        <f>入力!B2</f>
        <v>企業名：</v>
      </c>
      <c r="C3" s="45" t="str">
        <f>入力!C2</f>
        <v>○○会社（入力）</v>
      </c>
      <c r="D3" s="45"/>
      <c r="E3" t="s">
        <v>196</v>
      </c>
    </row>
    <row r="4" spans="1:21" x14ac:dyDescent="0.45">
      <c r="B4" s="29"/>
      <c r="C4" s="14"/>
      <c r="D4" s="14"/>
      <c r="E4" s="25">
        <v>1</v>
      </c>
      <c r="F4" s="25">
        <v>2</v>
      </c>
      <c r="G4" s="25">
        <v>3</v>
      </c>
      <c r="H4" s="25">
        <v>4</v>
      </c>
      <c r="I4" s="25">
        <v>5</v>
      </c>
      <c r="J4" s="25">
        <v>6</v>
      </c>
      <c r="K4" s="25">
        <v>7</v>
      </c>
      <c r="L4" s="25">
        <v>8</v>
      </c>
      <c r="M4" s="25">
        <v>9</v>
      </c>
      <c r="N4" s="25">
        <v>10</v>
      </c>
      <c r="O4" s="25">
        <v>11</v>
      </c>
      <c r="P4" s="25">
        <v>12</v>
      </c>
      <c r="Q4" s="25">
        <v>13</v>
      </c>
      <c r="R4" s="25">
        <v>14</v>
      </c>
      <c r="S4" s="25">
        <v>15</v>
      </c>
      <c r="T4" s="25">
        <v>16</v>
      </c>
      <c r="U4" s="25">
        <v>17</v>
      </c>
    </row>
    <row r="5" spans="1:21" ht="37.799999999999997" customHeight="1" x14ac:dyDescent="0.45">
      <c r="B5" s="30" t="s">
        <v>192</v>
      </c>
      <c r="C5" s="46">
        <f>入力!D10</f>
        <v>0</v>
      </c>
      <c r="D5" s="47"/>
      <c r="E5" s="26" t="e">
        <f>IF(入力!H10=0,"―","該当")</f>
        <v>#N/A</v>
      </c>
      <c r="F5" s="26" t="e">
        <f>IF(入力!I10=0,"―","該当")</f>
        <v>#N/A</v>
      </c>
      <c r="G5" s="26" t="e">
        <f>IF(入力!J10=0,"―","該当")</f>
        <v>#N/A</v>
      </c>
      <c r="H5" s="26" t="e">
        <f>IF(入力!K10=0,"―","該当")</f>
        <v>#N/A</v>
      </c>
      <c r="I5" s="26" t="e">
        <f>IF(入力!L10=0,"―","該当")</f>
        <v>#N/A</v>
      </c>
      <c r="J5" s="26" t="e">
        <f>IF(入力!M10=0,"―","該当")</f>
        <v>#N/A</v>
      </c>
      <c r="K5" s="26" t="e">
        <f>IF(入力!N10=0,"―","該当")</f>
        <v>#N/A</v>
      </c>
      <c r="L5" s="26" t="e">
        <f>IF(入力!O10=0,"―","該当")</f>
        <v>#N/A</v>
      </c>
      <c r="M5" s="26" t="e">
        <f>IF(入力!P10=0,"―","該当")</f>
        <v>#N/A</v>
      </c>
      <c r="N5" s="26" t="e">
        <f>IF(入力!Q10=0,"―","該当")</f>
        <v>#N/A</v>
      </c>
      <c r="O5" s="26" t="e">
        <f>IF(入力!R10=0,"―","該当")</f>
        <v>#N/A</v>
      </c>
      <c r="P5" s="26" t="e">
        <f>IF(入力!S10=0,"―","該当")</f>
        <v>#N/A</v>
      </c>
      <c r="Q5" s="26" t="e">
        <f>IF(入力!T10=0,"―","該当")</f>
        <v>#N/A</v>
      </c>
      <c r="R5" s="26" t="e">
        <f>IF(入力!U10=0,"―","該当")</f>
        <v>#N/A</v>
      </c>
      <c r="S5" s="26" t="e">
        <f>IF(入力!V10=0,"―","該当")</f>
        <v>#N/A</v>
      </c>
      <c r="T5" s="26" t="e">
        <f>IF(入力!W10=0,"―","該当")</f>
        <v>#N/A</v>
      </c>
      <c r="U5" s="26" t="e">
        <f>IF(入力!X10=0,"―","該当")</f>
        <v>#N/A</v>
      </c>
    </row>
    <row r="6" spans="1:21" ht="37.799999999999997" customHeight="1" x14ac:dyDescent="0.45">
      <c r="B6" s="31" t="s">
        <v>193</v>
      </c>
      <c r="C6" s="48" t="str">
        <f>入力!D12</f>
        <v>なし</v>
      </c>
      <c r="D6" s="49"/>
      <c r="E6" s="26" t="str">
        <f>IF(入力!H12=0,"―","該当")</f>
        <v>―</v>
      </c>
      <c r="F6" s="26" t="str">
        <f>IF(入力!I12=0,"―","該当")</f>
        <v>―</v>
      </c>
      <c r="G6" s="26" t="str">
        <f>IF(入力!J12=0,"―","該当")</f>
        <v>―</v>
      </c>
      <c r="H6" s="26" t="str">
        <f>IF(入力!K12=0,"―","該当")</f>
        <v>―</v>
      </c>
      <c r="I6" s="26" t="str">
        <f>IF(入力!L12=0,"―","該当")</f>
        <v>―</v>
      </c>
      <c r="J6" s="26" t="str">
        <f>IF(入力!M12=0,"―","該当")</f>
        <v>―</v>
      </c>
      <c r="K6" s="26" t="str">
        <f>IF(入力!N12=0,"―","該当")</f>
        <v>―</v>
      </c>
      <c r="L6" s="26" t="str">
        <f>IF(入力!O12=0,"―","該当")</f>
        <v>―</v>
      </c>
      <c r="M6" s="26" t="str">
        <f>IF(入力!P12=0,"―","該当")</f>
        <v>―</v>
      </c>
      <c r="N6" s="26" t="str">
        <f>IF(入力!Q12=0,"―","該当")</f>
        <v>―</v>
      </c>
      <c r="O6" s="26" t="str">
        <f>IF(入力!R12=0,"―","該当")</f>
        <v>―</v>
      </c>
      <c r="P6" s="26" t="str">
        <f>IF(入力!S12=0,"―","該当")</f>
        <v>―</v>
      </c>
      <c r="Q6" s="26" t="str">
        <f>IF(入力!T12=0,"―","該当")</f>
        <v>―</v>
      </c>
      <c r="R6" s="26" t="str">
        <f>IF(入力!U12=0,"―","該当")</f>
        <v>―</v>
      </c>
      <c r="S6" s="26" t="str">
        <f>IF(入力!V12=0,"―","該当")</f>
        <v>―</v>
      </c>
      <c r="T6" s="26" t="str">
        <f>IF(入力!W12=0,"―","該当")</f>
        <v>―</v>
      </c>
      <c r="U6" s="26" t="str">
        <f>IF(入力!X12=0,"―","該当")</f>
        <v>―</v>
      </c>
    </row>
    <row r="7" spans="1:21" ht="37.799999999999997" customHeight="1" x14ac:dyDescent="0.45">
      <c r="B7" s="31" t="s">
        <v>194</v>
      </c>
      <c r="C7" s="48" t="str">
        <f>入力!D14</f>
        <v>なし</v>
      </c>
      <c r="D7" s="49"/>
      <c r="E7" s="26" t="str">
        <f>IF(入力!H14=0,"―","該当")</f>
        <v>―</v>
      </c>
      <c r="F7" s="26" t="str">
        <f>IF(入力!I14=0,"―","該当")</f>
        <v>―</v>
      </c>
      <c r="G7" s="26" t="str">
        <f>IF(入力!J14=0,"―","該当")</f>
        <v>―</v>
      </c>
      <c r="H7" s="26" t="str">
        <f>IF(入力!K14=0,"―","該当")</f>
        <v>―</v>
      </c>
      <c r="I7" s="26" t="str">
        <f>IF(入力!L14=0,"―","該当")</f>
        <v>―</v>
      </c>
      <c r="J7" s="26" t="str">
        <f>IF(入力!M14=0,"―","該当")</f>
        <v>―</v>
      </c>
      <c r="K7" s="26" t="str">
        <f>IF(入力!N14=0,"―","該当")</f>
        <v>―</v>
      </c>
      <c r="L7" s="26" t="str">
        <f>IF(入力!O14=0,"―","該当")</f>
        <v>―</v>
      </c>
      <c r="M7" s="26" t="str">
        <f>IF(入力!P14=0,"―","該当")</f>
        <v>―</v>
      </c>
      <c r="N7" s="26" t="str">
        <f>IF(入力!Q14=0,"―","該当")</f>
        <v>―</v>
      </c>
      <c r="O7" s="26" t="str">
        <f>IF(入力!R14=0,"―","該当")</f>
        <v>―</v>
      </c>
      <c r="P7" s="26" t="str">
        <f>IF(入力!S14=0,"―","該当")</f>
        <v>―</v>
      </c>
      <c r="Q7" s="26" t="str">
        <f>IF(入力!T14=0,"―","該当")</f>
        <v>―</v>
      </c>
      <c r="R7" s="26" t="str">
        <f>IF(入力!U14=0,"―","該当")</f>
        <v>―</v>
      </c>
      <c r="S7" s="26" t="str">
        <f>IF(入力!V14=0,"―","該当")</f>
        <v>―</v>
      </c>
      <c r="T7" s="26" t="str">
        <f>IF(入力!W14=0,"―","該当")</f>
        <v>―</v>
      </c>
      <c r="U7" s="26" t="str">
        <f>IF(入力!X14=0,"―","該当")</f>
        <v>―</v>
      </c>
    </row>
    <row r="11" spans="1:21" x14ac:dyDescent="0.45">
      <c r="A11" s="3"/>
      <c r="B11"/>
      <c r="C11" s="1" t="s">
        <v>14</v>
      </c>
      <c r="D11" s="1" t="s">
        <v>14</v>
      </c>
    </row>
    <row r="12" spans="1:21" x14ac:dyDescent="0.45">
      <c r="A12" s="3"/>
      <c r="B12"/>
      <c r="C12" s="2" t="s">
        <v>11</v>
      </c>
      <c r="D12" s="2" t="s">
        <v>9</v>
      </c>
      <c r="E12" s="1" t="s">
        <v>219</v>
      </c>
    </row>
    <row r="13" spans="1:21" x14ac:dyDescent="0.45">
      <c r="A13" s="3"/>
      <c r="B13"/>
      <c r="C13" s="2" t="s">
        <v>12</v>
      </c>
      <c r="D13" s="2" t="s">
        <v>10</v>
      </c>
      <c r="E13" s="1" t="s">
        <v>218</v>
      </c>
    </row>
    <row r="14" spans="1:21" x14ac:dyDescent="0.45">
      <c r="A14" s="32">
        <v>1</v>
      </c>
      <c r="B14" t="s">
        <v>15</v>
      </c>
      <c r="C14" s="5" t="e">
        <f>入力!AA53</f>
        <v>#N/A</v>
      </c>
      <c r="D14" s="5" t="e">
        <f>入力!AB53</f>
        <v>#N/A</v>
      </c>
      <c r="E14" s="35" t="str">
        <f>IF(OR(B14=入力!D39,B14=入力!D$43,B14=入力!D$44),"☑重点","")</f>
        <v/>
      </c>
    </row>
    <row r="15" spans="1:21" x14ac:dyDescent="0.45">
      <c r="A15" s="32">
        <v>2</v>
      </c>
      <c r="B15" t="s">
        <v>16</v>
      </c>
      <c r="C15" s="5" t="e">
        <f>入力!AA54</f>
        <v>#N/A</v>
      </c>
      <c r="D15" s="5" t="e">
        <f>入力!AB54</f>
        <v>#N/A</v>
      </c>
      <c r="E15" s="35" t="str">
        <f>IF(OR(B15=入力!D40,B15=入力!D$43,B15=入力!D$44),"☑重点","")</f>
        <v/>
      </c>
    </row>
    <row r="16" spans="1:21" x14ac:dyDescent="0.45">
      <c r="A16" s="32">
        <v>3</v>
      </c>
      <c r="B16" t="s">
        <v>0</v>
      </c>
      <c r="C16" s="5" t="e">
        <f>入力!AA55</f>
        <v>#N/A</v>
      </c>
      <c r="D16" s="5" t="e">
        <f>入力!AB55</f>
        <v>#N/A</v>
      </c>
      <c r="E16" s="35" t="str">
        <f>IF(OR(B16=入力!D41,B16=入力!D$43,B16=入力!D$44),"☑重点","")</f>
        <v/>
      </c>
    </row>
    <row r="17" spans="1:5" x14ac:dyDescent="0.45">
      <c r="A17" s="32">
        <v>4</v>
      </c>
      <c r="B17" t="s">
        <v>17</v>
      </c>
      <c r="C17" s="5" t="e">
        <f>入力!AA58</f>
        <v>#N/A</v>
      </c>
      <c r="D17" s="5" t="e">
        <f>入力!AB58</f>
        <v>#N/A</v>
      </c>
      <c r="E17" s="35" t="str">
        <f>IF(OR(B17=入力!D42,B17=入力!D$43,B17=入力!D$44),"☑重点","")</f>
        <v/>
      </c>
    </row>
    <row r="18" spans="1:5" x14ac:dyDescent="0.45">
      <c r="A18" s="32">
        <v>5</v>
      </c>
      <c r="B18" t="s">
        <v>18</v>
      </c>
      <c r="C18" s="5" t="e">
        <f>入力!AA61</f>
        <v>#N/A</v>
      </c>
      <c r="D18" s="5" t="e">
        <f>入力!AB61</f>
        <v>#N/A</v>
      </c>
      <c r="E18" s="35" t="str">
        <f>IF(OR(B18=入力!D43,B18=入力!D$43,B18=入力!D$44),"☑重点","")</f>
        <v/>
      </c>
    </row>
    <row r="19" spans="1:5" x14ac:dyDescent="0.45">
      <c r="A19" s="32">
        <v>6</v>
      </c>
      <c r="B19" t="s">
        <v>19</v>
      </c>
      <c r="C19" s="5" t="e">
        <f>入力!AA63</f>
        <v>#N/A</v>
      </c>
      <c r="D19" s="5" t="e">
        <f>入力!AB63</f>
        <v>#N/A</v>
      </c>
      <c r="E19" s="35" t="str">
        <f>IF(OR(B19=入力!D44,B19=入力!D$43,B19=入力!D$44),"☑重点","")</f>
        <v/>
      </c>
    </row>
    <row r="20" spans="1:5" x14ac:dyDescent="0.45">
      <c r="A20" s="32">
        <v>7</v>
      </c>
      <c r="B20" t="s">
        <v>20</v>
      </c>
      <c r="C20" s="5" t="e">
        <f>入力!AA65</f>
        <v>#N/A</v>
      </c>
      <c r="D20" s="5" t="e">
        <f>入力!AB65</f>
        <v>#N/A</v>
      </c>
      <c r="E20" s="35" t="str">
        <f>IF(OR(B20=入力!D45,B20=入力!D$43,B20=入力!D$44),"☑重点","")</f>
        <v/>
      </c>
    </row>
    <row r="21" spans="1:5" x14ac:dyDescent="0.45">
      <c r="A21" s="32">
        <v>8</v>
      </c>
      <c r="B21" t="s">
        <v>1</v>
      </c>
      <c r="C21" s="5" t="e">
        <f>入力!AA66</f>
        <v>#N/A</v>
      </c>
      <c r="D21" s="5" t="e">
        <f>入力!AB66</f>
        <v>#N/A</v>
      </c>
      <c r="E21" s="35" t="str">
        <f>IF(OR(B21=入力!D46,B21=入力!D$43,B21=入力!D$44),"☑重点","")</f>
        <v/>
      </c>
    </row>
    <row r="22" spans="1:5" x14ac:dyDescent="0.45">
      <c r="A22" s="32">
        <v>9</v>
      </c>
      <c r="B22" t="s">
        <v>2</v>
      </c>
      <c r="C22" s="5" t="e">
        <f>入力!AA68</f>
        <v>#N/A</v>
      </c>
      <c r="D22" s="5" t="e">
        <f>入力!AB68</f>
        <v>#N/A</v>
      </c>
      <c r="E22" s="35" t="str">
        <f>IF(OR(B22=入力!D47,B22=入力!D$43,B22=入力!D$44),"☑重点","")</f>
        <v/>
      </c>
    </row>
    <row r="23" spans="1:5" x14ac:dyDescent="0.45">
      <c r="A23" s="32">
        <v>10</v>
      </c>
      <c r="B23" t="s">
        <v>3</v>
      </c>
      <c r="C23" s="5" t="e">
        <f>入力!AA70</f>
        <v>#N/A</v>
      </c>
      <c r="D23" s="5" t="e">
        <f>入力!AB70</f>
        <v>#N/A</v>
      </c>
      <c r="E23" s="35" t="str">
        <f>IF(OR(B23=入力!D48,B23=入力!D$43,B23=入力!D$44),"☑重点","")</f>
        <v/>
      </c>
    </row>
    <row r="24" spans="1:5" x14ac:dyDescent="0.45">
      <c r="A24" s="32">
        <v>11</v>
      </c>
      <c r="B24" t="s">
        <v>4</v>
      </c>
      <c r="C24" s="5" t="e">
        <f>入力!AA71</f>
        <v>#N/A</v>
      </c>
      <c r="D24" s="5" t="e">
        <f>入力!AB71</f>
        <v>#N/A</v>
      </c>
      <c r="E24" s="35" t="str">
        <f>IF(OR(B24=入力!D49,B24=入力!D$43,B24=入力!D$44),"☑重点","")</f>
        <v/>
      </c>
    </row>
    <row r="25" spans="1:5" x14ac:dyDescent="0.45">
      <c r="A25" s="32">
        <v>12</v>
      </c>
      <c r="B25" t="s">
        <v>21</v>
      </c>
      <c r="C25" s="5" t="e">
        <f>入力!AA73</f>
        <v>#N/A</v>
      </c>
      <c r="D25" s="5" t="e">
        <f>入力!AB73</f>
        <v>#N/A</v>
      </c>
      <c r="E25" s="35" t="e">
        <f>IF(OR(B25=入力!#REF!,B25=入力!D$43,B25=入力!D$44),"☑重点","")</f>
        <v>#REF!</v>
      </c>
    </row>
    <row r="26" spans="1:5" x14ac:dyDescent="0.45">
      <c r="A26" s="32">
        <v>13</v>
      </c>
      <c r="B26" t="s">
        <v>22</v>
      </c>
      <c r="C26" s="5" t="e">
        <f>入力!AA76</f>
        <v>#N/A</v>
      </c>
      <c r="D26" s="5" t="e">
        <f>入力!AB76</f>
        <v>#N/A</v>
      </c>
      <c r="E26" s="35" t="e">
        <f>IF(OR(B26=入力!#REF!,B26=入力!D$43,B26=入力!D$44),"☑重点","")</f>
        <v>#REF!</v>
      </c>
    </row>
    <row r="27" spans="1:5" x14ac:dyDescent="0.45">
      <c r="A27" s="32">
        <v>14</v>
      </c>
      <c r="B27" t="s">
        <v>5</v>
      </c>
      <c r="C27" s="5" t="e">
        <f>入力!AA79</f>
        <v>#N/A</v>
      </c>
      <c r="D27" s="5" t="e">
        <f>入力!AB79</f>
        <v>#N/A</v>
      </c>
      <c r="E27" s="35" t="str">
        <f>IF(OR(B27=入力!D50,B27=入力!D$43,B27=入力!D$44),"☑重点","")</f>
        <v/>
      </c>
    </row>
    <row r="28" spans="1:5" x14ac:dyDescent="0.45">
      <c r="A28" s="32">
        <v>15</v>
      </c>
      <c r="B28" t="s">
        <v>6</v>
      </c>
      <c r="C28" s="5" t="e">
        <f>入力!AA81</f>
        <v>#N/A</v>
      </c>
      <c r="D28" s="5" t="e">
        <f>入力!AB81</f>
        <v>#N/A</v>
      </c>
      <c r="E28" s="35" t="str">
        <f>IF(OR(B28=入力!D51,B28=入力!D$43,B28=入力!D$44),"☑重点","")</f>
        <v/>
      </c>
    </row>
    <row r="29" spans="1:5" x14ac:dyDescent="0.45">
      <c r="A29" s="32">
        <v>16</v>
      </c>
      <c r="B29" t="s">
        <v>7</v>
      </c>
      <c r="C29" s="5" t="e">
        <f>入力!AA82</f>
        <v>#N/A</v>
      </c>
      <c r="D29" s="5" t="e">
        <f>入力!AB82</f>
        <v>#N/A</v>
      </c>
      <c r="E29" s="35" t="str">
        <f>IF(OR(B29=入力!D52,B29=入力!D$43,B29=入力!D$44),"☑重点","")</f>
        <v/>
      </c>
    </row>
    <row r="30" spans="1:5" x14ac:dyDescent="0.45">
      <c r="A30" s="32">
        <v>17</v>
      </c>
      <c r="B30" t="s">
        <v>8</v>
      </c>
      <c r="C30" s="5" t="e">
        <f>入力!AA84</f>
        <v>#N/A</v>
      </c>
      <c r="D30" s="5" t="e">
        <f>入力!AB84</f>
        <v>#N/A</v>
      </c>
      <c r="E30" s="35" t="str">
        <f>IF(OR(B30=入力!D53,B30=入力!D$43,B30=入力!D$44),"☑重点","")</f>
        <v/>
      </c>
    </row>
    <row r="31" spans="1:5" x14ac:dyDescent="0.45">
      <c r="A31" s="3"/>
      <c r="B31"/>
      <c r="C31" s="1"/>
      <c r="D31" s="1"/>
      <c r="E31" t="str">
        <f>IF(OR(B31=入力!D54,B31=入力!D$43,B31=入力!D$44),"重点","")</f>
        <v>重点</v>
      </c>
    </row>
    <row r="33" spans="1:4" x14ac:dyDescent="0.45">
      <c r="D33" s="2"/>
    </row>
    <row r="38" spans="1:4" ht="18" x14ac:dyDescent="0.45">
      <c r="B38" s="24">
        <f>入力!D2</f>
        <v>44855</v>
      </c>
    </row>
    <row r="39" spans="1:4" ht="18" x14ac:dyDescent="0.45">
      <c r="B39" s="27" t="s">
        <v>195</v>
      </c>
    </row>
    <row r="43" spans="1:4" x14ac:dyDescent="0.45">
      <c r="A43" s="28" t="s">
        <v>198</v>
      </c>
    </row>
  </sheetData>
  <mergeCells count="5">
    <mergeCell ref="C3:D3"/>
    <mergeCell ref="C5:D5"/>
    <mergeCell ref="C6:D6"/>
    <mergeCell ref="C7:D7"/>
    <mergeCell ref="A1:U1"/>
  </mergeCells>
  <phoneticPr fontId="1"/>
  <printOptions horizontalCentered="1" verticalCentered="1"/>
  <pageMargins left="0.70866141732283472" right="0.70866141732283472" top="0.74803149606299213" bottom="0.74803149606299213" header="0.31496062992125984" footer="0.31496062992125984"/>
  <pageSetup paperSize="9" scale="47"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opLeftCell="B1" zoomScale="111" zoomScaleNormal="70" workbookViewId="0">
      <selection activeCell="D10" sqref="D10:D11"/>
    </sheetView>
  </sheetViews>
  <sheetFormatPr defaultRowHeight="18" x14ac:dyDescent="0.45"/>
  <cols>
    <col min="1" max="1" width="18.296875" bestFit="1" customWidth="1"/>
    <col min="2" max="2" width="9" bestFit="1" customWidth="1"/>
    <col min="4" max="4" width="76.5" style="7" customWidth="1"/>
  </cols>
  <sheetData>
    <row r="1" spans="1:4" ht="22.2" x14ac:dyDescent="0.45">
      <c r="B1" s="3"/>
    </row>
    <row r="2" spans="1:4" ht="36" x14ac:dyDescent="0.45">
      <c r="A2" t="s">
        <v>15</v>
      </c>
      <c r="B2" s="4">
        <v>1</v>
      </c>
      <c r="D2" s="7" t="s">
        <v>24</v>
      </c>
    </row>
    <row r="3" spans="1:4" ht="22.2" x14ac:dyDescent="0.45">
      <c r="A3" t="s">
        <v>16</v>
      </c>
      <c r="B3" s="4">
        <v>2</v>
      </c>
      <c r="D3" s="7" t="s">
        <v>23</v>
      </c>
    </row>
    <row r="4" spans="1:4" ht="22.2" x14ac:dyDescent="0.45">
      <c r="A4" t="s">
        <v>0</v>
      </c>
      <c r="B4" s="4">
        <v>3</v>
      </c>
      <c r="D4" s="7" t="s">
        <v>27</v>
      </c>
    </row>
    <row r="5" spans="1:4" ht="22.2" x14ac:dyDescent="0.45">
      <c r="B5" s="4"/>
      <c r="D5" s="7" t="s">
        <v>26</v>
      </c>
    </row>
    <row r="6" spans="1:4" ht="22.2" x14ac:dyDescent="0.45">
      <c r="B6" s="4"/>
      <c r="D6" s="7" t="s">
        <v>28</v>
      </c>
    </row>
    <row r="7" spans="1:4" ht="36" x14ac:dyDescent="0.45">
      <c r="A7" t="s">
        <v>17</v>
      </c>
      <c r="B7" s="4">
        <v>4</v>
      </c>
      <c r="D7" s="7" t="s">
        <v>29</v>
      </c>
    </row>
    <row r="8" spans="1:4" ht="36" x14ac:dyDescent="0.45">
      <c r="B8" s="4"/>
      <c r="D8" s="7" t="s">
        <v>30</v>
      </c>
    </row>
    <row r="9" spans="1:4" ht="22.2" x14ac:dyDescent="0.45">
      <c r="B9" s="4"/>
      <c r="D9" s="7" t="s">
        <v>54</v>
      </c>
    </row>
    <row r="10" spans="1:4" ht="36" x14ac:dyDescent="0.45">
      <c r="A10" t="s">
        <v>18</v>
      </c>
      <c r="B10" s="4">
        <v>5</v>
      </c>
      <c r="D10" s="7" t="s">
        <v>40</v>
      </c>
    </row>
    <row r="11" spans="1:4" ht="36" x14ac:dyDescent="0.45">
      <c r="B11" s="4"/>
      <c r="D11" s="7" t="s">
        <v>31</v>
      </c>
    </row>
    <row r="12" spans="1:4" ht="36" x14ac:dyDescent="0.45">
      <c r="A12" t="s">
        <v>19</v>
      </c>
      <c r="B12" s="4">
        <v>6</v>
      </c>
      <c r="D12" s="7" t="s">
        <v>32</v>
      </c>
    </row>
    <row r="13" spans="1:4" ht="54" x14ac:dyDescent="0.45">
      <c r="B13" s="4"/>
      <c r="D13" s="7" t="s">
        <v>34</v>
      </c>
    </row>
    <row r="14" spans="1:4" ht="36" x14ac:dyDescent="0.45">
      <c r="A14" t="s">
        <v>20</v>
      </c>
      <c r="B14" s="4">
        <v>7</v>
      </c>
      <c r="D14" s="7" t="s">
        <v>33</v>
      </c>
    </row>
    <row r="15" spans="1:4" ht="22.2" x14ac:dyDescent="0.45">
      <c r="A15" t="s">
        <v>1</v>
      </c>
      <c r="B15" s="4">
        <v>8</v>
      </c>
      <c r="D15" s="7" t="s">
        <v>36</v>
      </c>
    </row>
    <row r="16" spans="1:4" ht="22.2" x14ac:dyDescent="0.45">
      <c r="B16" s="4"/>
      <c r="D16" s="7" t="s">
        <v>35</v>
      </c>
    </row>
    <row r="17" spans="1:4" ht="22.2" x14ac:dyDescent="0.45">
      <c r="A17" t="s">
        <v>2</v>
      </c>
      <c r="B17" s="4">
        <v>9</v>
      </c>
      <c r="D17" s="7" t="s">
        <v>37</v>
      </c>
    </row>
    <row r="18" spans="1:4" ht="22.2" x14ac:dyDescent="0.45">
      <c r="B18" s="4"/>
      <c r="D18" s="7" t="s">
        <v>38</v>
      </c>
    </row>
    <row r="19" spans="1:4" ht="36" x14ac:dyDescent="0.45">
      <c r="A19" t="s">
        <v>3</v>
      </c>
      <c r="B19" s="4">
        <v>10</v>
      </c>
      <c r="D19" s="7" t="s">
        <v>39</v>
      </c>
    </row>
    <row r="20" spans="1:4" ht="36" x14ac:dyDescent="0.45">
      <c r="A20" t="s">
        <v>4</v>
      </c>
      <c r="B20" s="4">
        <v>11</v>
      </c>
      <c r="D20" s="7" t="s">
        <v>42</v>
      </c>
    </row>
    <row r="21" spans="1:4" ht="22.2" x14ac:dyDescent="0.45">
      <c r="B21" s="4"/>
      <c r="D21" s="7" t="s">
        <v>41</v>
      </c>
    </row>
    <row r="22" spans="1:4" ht="36" x14ac:dyDescent="0.45">
      <c r="A22" t="s">
        <v>21</v>
      </c>
      <c r="B22" s="4">
        <v>12</v>
      </c>
      <c r="D22" s="7" t="s">
        <v>45</v>
      </c>
    </row>
    <row r="23" spans="1:4" ht="22.2" x14ac:dyDescent="0.45">
      <c r="B23" s="4"/>
      <c r="D23" s="7" t="s">
        <v>44</v>
      </c>
    </row>
    <row r="24" spans="1:4" ht="22.2" x14ac:dyDescent="0.45">
      <c r="B24" s="4"/>
      <c r="D24" s="7" t="s">
        <v>43</v>
      </c>
    </row>
    <row r="25" spans="1:4" ht="22.2" x14ac:dyDescent="0.45">
      <c r="A25" t="s">
        <v>22</v>
      </c>
      <c r="B25" s="4">
        <v>13</v>
      </c>
      <c r="D25" s="7" t="s">
        <v>46</v>
      </c>
    </row>
    <row r="26" spans="1:4" ht="22.2" x14ac:dyDescent="0.45">
      <c r="B26" s="4"/>
      <c r="D26" s="7" t="s">
        <v>47</v>
      </c>
    </row>
    <row r="27" spans="1:4" ht="36" x14ac:dyDescent="0.45">
      <c r="B27" s="4"/>
      <c r="D27" s="7" t="s">
        <v>48</v>
      </c>
    </row>
    <row r="28" spans="1:4" ht="36" x14ac:dyDescent="0.45">
      <c r="A28" t="s">
        <v>5</v>
      </c>
      <c r="B28" s="4">
        <v>14</v>
      </c>
      <c r="D28" s="7" t="s">
        <v>49</v>
      </c>
    </row>
    <row r="29" spans="1:4" ht="36" x14ac:dyDescent="0.45">
      <c r="B29" s="4"/>
      <c r="D29" s="7" t="s">
        <v>50</v>
      </c>
    </row>
    <row r="30" spans="1:4" ht="54" x14ac:dyDescent="0.45">
      <c r="A30" t="s">
        <v>6</v>
      </c>
      <c r="B30" s="4">
        <v>15</v>
      </c>
      <c r="D30" s="7" t="s">
        <v>51</v>
      </c>
    </row>
    <row r="31" spans="1:4" ht="36" x14ac:dyDescent="0.45">
      <c r="A31" t="s">
        <v>7</v>
      </c>
      <c r="B31" s="4">
        <v>16</v>
      </c>
      <c r="D31" s="7" t="s">
        <v>52</v>
      </c>
    </row>
    <row r="32" spans="1:4" ht="22.2" x14ac:dyDescent="0.45">
      <c r="B32" s="4"/>
      <c r="D32" s="7" t="s">
        <v>53</v>
      </c>
    </row>
    <row r="33" spans="1:4" ht="36" x14ac:dyDescent="0.45">
      <c r="A33" t="s">
        <v>8</v>
      </c>
      <c r="B33" s="4">
        <v>17</v>
      </c>
      <c r="D33" s="7" t="s">
        <v>55</v>
      </c>
    </row>
    <row r="34" spans="1:4" ht="36" x14ac:dyDescent="0.45">
      <c r="D34" s="7" t="s">
        <v>56</v>
      </c>
    </row>
    <row r="35" spans="1:4" ht="36" x14ac:dyDescent="0.45">
      <c r="D35" s="7" t="s">
        <v>57</v>
      </c>
    </row>
  </sheetData>
  <phoneticPr fontId="1"/>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B17" sqref="B17"/>
    </sheetView>
  </sheetViews>
  <sheetFormatPr defaultRowHeight="18" x14ac:dyDescent="0.45"/>
  <cols>
    <col min="1" max="1" width="40.796875" customWidth="1"/>
    <col min="2" max="6" width="27.3984375" customWidth="1"/>
  </cols>
  <sheetData>
    <row r="1" spans="1:6" x14ac:dyDescent="0.45">
      <c r="A1" s="7" t="s">
        <v>133</v>
      </c>
      <c r="B1" t="s">
        <v>153</v>
      </c>
      <c r="C1" t="s">
        <v>154</v>
      </c>
    </row>
    <row r="2" spans="1:6" x14ac:dyDescent="0.45">
      <c r="A2" s="7"/>
    </row>
    <row r="3" spans="1:6" ht="36" x14ac:dyDescent="0.45">
      <c r="A3" s="7" t="s">
        <v>86</v>
      </c>
      <c r="B3" s="18" t="s">
        <v>187</v>
      </c>
      <c r="C3" s="18" t="s">
        <v>188</v>
      </c>
      <c r="D3" s="18" t="s">
        <v>189</v>
      </c>
      <c r="E3" s="18" t="s">
        <v>190</v>
      </c>
      <c r="F3" s="18" t="s">
        <v>167</v>
      </c>
    </row>
    <row r="4" spans="1:6" x14ac:dyDescent="0.45">
      <c r="A4" s="7" t="s">
        <v>90</v>
      </c>
      <c r="B4" t="s">
        <v>91</v>
      </c>
      <c r="C4" t="s">
        <v>92</v>
      </c>
      <c r="D4" t="s">
        <v>93</v>
      </c>
      <c r="E4" t="s">
        <v>94</v>
      </c>
    </row>
    <row r="5" spans="1:6" x14ac:dyDescent="0.45">
      <c r="A5" s="7" t="s">
        <v>84</v>
      </c>
      <c r="B5" t="s">
        <v>95</v>
      </c>
      <c r="C5" t="s">
        <v>96</v>
      </c>
    </row>
    <row r="6" spans="1:6" x14ac:dyDescent="0.45">
      <c r="A6" s="7" t="s">
        <v>85</v>
      </c>
      <c r="B6" t="s">
        <v>95</v>
      </c>
      <c r="C6" t="s">
        <v>96</v>
      </c>
    </row>
    <row r="7" spans="1:6" x14ac:dyDescent="0.45">
      <c r="A7" s="7" t="s">
        <v>87</v>
      </c>
      <c r="B7" t="s">
        <v>97</v>
      </c>
      <c r="C7" t="s">
        <v>98</v>
      </c>
    </row>
    <row r="8" spans="1:6" ht="36" x14ac:dyDescent="0.45">
      <c r="A8" s="7" t="s">
        <v>99</v>
      </c>
      <c r="B8" t="s">
        <v>101</v>
      </c>
      <c r="C8" t="s">
        <v>100</v>
      </c>
      <c r="D8" t="s">
        <v>96</v>
      </c>
    </row>
    <row r="9" spans="1:6" ht="36" x14ac:dyDescent="0.45">
      <c r="A9" s="7" t="s">
        <v>102</v>
      </c>
      <c r="B9" t="s">
        <v>103</v>
      </c>
      <c r="C9" t="s">
        <v>104</v>
      </c>
    </row>
    <row r="10" spans="1:6" x14ac:dyDescent="0.45">
      <c r="A10" s="7" t="s">
        <v>88</v>
      </c>
      <c r="B10" t="s">
        <v>95</v>
      </c>
      <c r="C10" t="s">
        <v>96</v>
      </c>
    </row>
    <row r="11" spans="1:6" ht="36" x14ac:dyDescent="0.45">
      <c r="A11" s="7" t="s">
        <v>89</v>
      </c>
      <c r="B11" t="s">
        <v>95</v>
      </c>
      <c r="C11" t="s">
        <v>96</v>
      </c>
    </row>
    <row r="12" spans="1:6" x14ac:dyDescent="0.45">
      <c r="A12" s="7"/>
    </row>
    <row r="13" spans="1:6" x14ac:dyDescent="0.45">
      <c r="A13" s="7" t="s">
        <v>105</v>
      </c>
      <c r="B13" s="7" t="s">
        <v>106</v>
      </c>
      <c r="C13" s="7" t="s">
        <v>107</v>
      </c>
      <c r="D13" s="7" t="s">
        <v>108</v>
      </c>
      <c r="E13" s="7" t="s">
        <v>172</v>
      </c>
      <c r="F13" s="7"/>
    </row>
    <row r="14" spans="1:6" x14ac:dyDescent="0.45">
      <c r="A14" s="7" t="s">
        <v>109</v>
      </c>
      <c r="B14" s="7" t="s">
        <v>110</v>
      </c>
      <c r="C14" s="7" t="s">
        <v>111</v>
      </c>
      <c r="D14" s="7"/>
      <c r="E14" s="7"/>
      <c r="F14" s="7"/>
    </row>
    <row r="15" spans="1:6" ht="36" x14ac:dyDescent="0.45">
      <c r="A15" s="7" t="s">
        <v>112</v>
      </c>
      <c r="B15" s="7" t="s">
        <v>116</v>
      </c>
      <c r="C15" s="7" t="s">
        <v>118</v>
      </c>
      <c r="D15" s="7" t="s">
        <v>120</v>
      </c>
      <c r="E15" s="7" t="s">
        <v>122</v>
      </c>
      <c r="F15" s="7" t="s">
        <v>114</v>
      </c>
    </row>
    <row r="16" spans="1:6" ht="36" x14ac:dyDescent="0.45">
      <c r="A16" s="7" t="s">
        <v>113</v>
      </c>
      <c r="B16" s="7" t="s">
        <v>117</v>
      </c>
      <c r="C16" s="7" t="s">
        <v>119</v>
      </c>
      <c r="D16" s="7" t="s">
        <v>121</v>
      </c>
      <c r="E16" s="7" t="s">
        <v>123</v>
      </c>
      <c r="F16" s="7" t="s">
        <v>115</v>
      </c>
    </row>
    <row r="17" spans="1:6" ht="54" x14ac:dyDescent="0.45">
      <c r="A17" s="7" t="s">
        <v>127</v>
      </c>
      <c r="B17" s="7" t="s">
        <v>124</v>
      </c>
      <c r="C17" s="7" t="s">
        <v>125</v>
      </c>
      <c r="D17" s="7" t="s">
        <v>126</v>
      </c>
      <c r="E17" s="7"/>
      <c r="F17" s="7"/>
    </row>
    <row r="18" spans="1:6" ht="36" x14ac:dyDescent="0.45">
      <c r="A18" s="7" t="s">
        <v>128</v>
      </c>
      <c r="B18" s="7" t="s">
        <v>129</v>
      </c>
      <c r="C18" s="7" t="s">
        <v>126</v>
      </c>
      <c r="D18" s="7"/>
      <c r="E18" s="7"/>
      <c r="F18" s="7"/>
    </row>
    <row r="19" spans="1:6" ht="36" x14ac:dyDescent="0.45">
      <c r="A19" s="7" t="s">
        <v>130</v>
      </c>
      <c r="B19" s="7" t="s">
        <v>131</v>
      </c>
      <c r="C19" s="7" t="s">
        <v>132</v>
      </c>
      <c r="D19" s="7" t="s">
        <v>126</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workbookViewId="0">
      <pane xSplit="2" ySplit="2" topLeftCell="C3" activePane="bottomRight" state="frozen"/>
      <selection pane="topRight" activeCell="C1" sqref="C1"/>
      <selection pane="bottomLeft" activeCell="A3" sqref="A3"/>
      <selection pane="bottomRight" activeCell="F20" sqref="F20"/>
    </sheetView>
  </sheetViews>
  <sheetFormatPr defaultRowHeight="18" x14ac:dyDescent="0.45"/>
  <cols>
    <col min="1" max="1" width="5.69921875" customWidth="1"/>
    <col min="2" max="2" width="39.3984375" style="7" customWidth="1"/>
    <col min="3" max="19" width="7.09765625" style="7" customWidth="1"/>
  </cols>
  <sheetData>
    <row r="1" spans="1:20" x14ac:dyDescent="0.45">
      <c r="A1" t="s">
        <v>58</v>
      </c>
      <c r="C1" s="9">
        <v>1</v>
      </c>
      <c r="D1" s="9">
        <v>2</v>
      </c>
      <c r="E1" s="9">
        <v>3</v>
      </c>
      <c r="F1" s="9">
        <v>4</v>
      </c>
      <c r="G1" s="9">
        <v>5</v>
      </c>
      <c r="H1" s="9">
        <v>6</v>
      </c>
      <c r="I1" s="9">
        <v>7</v>
      </c>
      <c r="J1" s="9">
        <v>8</v>
      </c>
      <c r="K1" s="9">
        <v>9</v>
      </c>
      <c r="L1" s="9">
        <v>10</v>
      </c>
      <c r="M1" s="9">
        <v>11</v>
      </c>
      <c r="N1" s="9">
        <v>12</v>
      </c>
      <c r="O1" s="9">
        <v>13</v>
      </c>
      <c r="P1" s="9">
        <v>14</v>
      </c>
      <c r="Q1" s="9">
        <v>15</v>
      </c>
      <c r="R1" s="9">
        <v>16</v>
      </c>
      <c r="S1" s="9">
        <v>17</v>
      </c>
    </row>
    <row r="2" spans="1:20" ht="54" x14ac:dyDescent="0.45">
      <c r="A2" s="7"/>
      <c r="B2" s="7" t="s">
        <v>81</v>
      </c>
      <c r="C2" s="8" t="s">
        <v>15</v>
      </c>
      <c r="D2" s="8" t="s">
        <v>16</v>
      </c>
      <c r="E2" s="8" t="s">
        <v>0</v>
      </c>
      <c r="F2" s="8" t="s">
        <v>17</v>
      </c>
      <c r="G2" s="8" t="s">
        <v>18</v>
      </c>
      <c r="H2" s="8" t="s">
        <v>19</v>
      </c>
      <c r="I2" s="8" t="s">
        <v>20</v>
      </c>
      <c r="J2" s="8" t="s">
        <v>1</v>
      </c>
      <c r="K2" s="8" t="s">
        <v>2</v>
      </c>
      <c r="L2" s="8" t="s">
        <v>3</v>
      </c>
      <c r="M2" s="8" t="s">
        <v>4</v>
      </c>
      <c r="N2" s="8" t="s">
        <v>21</v>
      </c>
      <c r="O2" s="8" t="s">
        <v>22</v>
      </c>
      <c r="P2" s="8" t="s">
        <v>5</v>
      </c>
      <c r="Q2" s="8" t="s">
        <v>6</v>
      </c>
      <c r="R2" s="8" t="s">
        <v>7</v>
      </c>
      <c r="S2" s="8" t="s">
        <v>8</v>
      </c>
      <c r="T2" s="12" t="s">
        <v>144</v>
      </c>
    </row>
    <row r="3" spans="1:20" x14ac:dyDescent="0.45">
      <c r="A3" s="7"/>
      <c r="B3" s="7" t="s">
        <v>61</v>
      </c>
      <c r="C3" s="8"/>
      <c r="D3" s="10" t="s">
        <v>83</v>
      </c>
      <c r="E3" s="10" t="s">
        <v>83</v>
      </c>
      <c r="F3" s="10" t="s">
        <v>83</v>
      </c>
      <c r="G3" s="10" t="s">
        <v>83</v>
      </c>
      <c r="H3" s="8"/>
      <c r="I3" s="10" t="s">
        <v>83</v>
      </c>
      <c r="J3" s="10" t="s">
        <v>83</v>
      </c>
      <c r="K3" s="10" t="s">
        <v>83</v>
      </c>
      <c r="L3" s="8"/>
      <c r="M3" s="10" t="s">
        <v>83</v>
      </c>
      <c r="N3" s="10" t="s">
        <v>83</v>
      </c>
      <c r="O3" s="10" t="s">
        <v>83</v>
      </c>
      <c r="P3" s="8"/>
      <c r="Q3" s="10" t="s">
        <v>83</v>
      </c>
      <c r="R3" s="8"/>
      <c r="S3" s="10" t="s">
        <v>83</v>
      </c>
    </row>
    <row r="4" spans="1:20" x14ac:dyDescent="0.45">
      <c r="A4" s="7"/>
      <c r="B4" s="7" t="s">
        <v>71</v>
      </c>
      <c r="C4" s="8"/>
      <c r="D4" s="8"/>
      <c r="E4" s="10" t="s">
        <v>83</v>
      </c>
      <c r="F4" s="10" t="s">
        <v>83</v>
      </c>
      <c r="G4" s="10" t="s">
        <v>83</v>
      </c>
      <c r="H4" s="8"/>
      <c r="I4" s="10" t="s">
        <v>83</v>
      </c>
      <c r="J4" s="10" t="s">
        <v>83</v>
      </c>
      <c r="K4" s="8"/>
      <c r="L4" s="8"/>
      <c r="M4" s="10" t="s">
        <v>83</v>
      </c>
      <c r="N4" s="10" t="s">
        <v>83</v>
      </c>
      <c r="O4" s="10" t="s">
        <v>83</v>
      </c>
      <c r="P4" s="8"/>
      <c r="Q4" s="10" t="s">
        <v>83</v>
      </c>
      <c r="R4" s="8"/>
      <c r="S4" s="10" t="s">
        <v>83</v>
      </c>
    </row>
    <row r="5" spans="1:20" x14ac:dyDescent="0.45">
      <c r="A5" s="7"/>
      <c r="B5" s="7" t="s">
        <v>69</v>
      </c>
      <c r="C5" s="8"/>
      <c r="D5" s="8"/>
      <c r="E5" s="10" t="s">
        <v>83</v>
      </c>
      <c r="F5" s="10" t="s">
        <v>83</v>
      </c>
      <c r="G5" s="10" t="s">
        <v>83</v>
      </c>
      <c r="H5" s="8"/>
      <c r="I5" s="10" t="s">
        <v>83</v>
      </c>
      <c r="J5" s="10" t="s">
        <v>83</v>
      </c>
      <c r="K5" s="8"/>
      <c r="L5" s="8"/>
      <c r="M5" s="10" t="s">
        <v>83</v>
      </c>
      <c r="N5" s="10" t="s">
        <v>83</v>
      </c>
      <c r="O5" s="10" t="s">
        <v>83</v>
      </c>
      <c r="P5" s="10" t="s">
        <v>83</v>
      </c>
      <c r="Q5" s="8"/>
      <c r="R5" s="8"/>
      <c r="S5" s="10" t="s">
        <v>83</v>
      </c>
    </row>
    <row r="6" spans="1:20" x14ac:dyDescent="0.45">
      <c r="A6" s="7"/>
      <c r="B6" s="7" t="s">
        <v>70</v>
      </c>
      <c r="C6" s="8"/>
      <c r="D6" s="8"/>
      <c r="E6" s="10" t="s">
        <v>83</v>
      </c>
      <c r="F6" s="10" t="s">
        <v>83</v>
      </c>
      <c r="G6" s="10" t="s">
        <v>83</v>
      </c>
      <c r="H6" s="10" t="s">
        <v>83</v>
      </c>
      <c r="I6" s="10" t="s">
        <v>83</v>
      </c>
      <c r="J6" s="10" t="s">
        <v>83</v>
      </c>
      <c r="K6" s="10" t="s">
        <v>83</v>
      </c>
      <c r="L6" s="8"/>
      <c r="M6" s="10" t="s">
        <v>83</v>
      </c>
      <c r="N6" s="10" t="s">
        <v>83</v>
      </c>
      <c r="O6" s="10" t="s">
        <v>83</v>
      </c>
      <c r="P6" s="8"/>
      <c r="Q6" s="8"/>
      <c r="R6" s="8"/>
      <c r="S6" s="10" t="s">
        <v>83</v>
      </c>
    </row>
    <row r="7" spans="1:20" x14ac:dyDescent="0.45">
      <c r="A7" s="7"/>
      <c r="B7" s="7" t="s">
        <v>59</v>
      </c>
      <c r="C7" s="8"/>
      <c r="D7" s="8"/>
      <c r="E7" s="10" t="s">
        <v>83</v>
      </c>
      <c r="F7" s="10" t="s">
        <v>83</v>
      </c>
      <c r="G7" s="10" t="s">
        <v>83</v>
      </c>
      <c r="H7" s="10" t="s">
        <v>83</v>
      </c>
      <c r="I7" s="10" t="s">
        <v>83</v>
      </c>
      <c r="J7" s="10" t="s">
        <v>83</v>
      </c>
      <c r="K7" s="10" t="s">
        <v>83</v>
      </c>
      <c r="L7" s="8"/>
      <c r="M7" s="10" t="s">
        <v>83</v>
      </c>
      <c r="N7" s="10" t="s">
        <v>83</v>
      </c>
      <c r="O7" s="10" t="s">
        <v>83</v>
      </c>
      <c r="P7" s="8"/>
      <c r="Q7" s="8"/>
      <c r="R7" s="8"/>
      <c r="S7" s="10" t="s">
        <v>83</v>
      </c>
    </row>
    <row r="8" spans="1:20" ht="36" x14ac:dyDescent="0.45">
      <c r="A8" s="7"/>
      <c r="B8" s="7" t="s">
        <v>77</v>
      </c>
      <c r="C8" s="8"/>
      <c r="D8" s="8"/>
      <c r="E8" s="10" t="s">
        <v>83</v>
      </c>
      <c r="F8" s="10" t="s">
        <v>83</v>
      </c>
      <c r="G8" s="10" t="s">
        <v>83</v>
      </c>
      <c r="H8" s="8"/>
      <c r="I8" s="10" t="s">
        <v>83</v>
      </c>
      <c r="J8" s="10" t="s">
        <v>83</v>
      </c>
      <c r="K8" s="10" t="s">
        <v>83</v>
      </c>
      <c r="L8" s="8"/>
      <c r="M8" s="10" t="s">
        <v>83</v>
      </c>
      <c r="N8" s="10" t="s">
        <v>83</v>
      </c>
      <c r="O8" s="10" t="s">
        <v>83</v>
      </c>
      <c r="P8" s="8"/>
      <c r="Q8" s="8"/>
      <c r="R8" s="8"/>
      <c r="S8" s="10" t="s">
        <v>83</v>
      </c>
    </row>
    <row r="9" spans="1:20" ht="36" x14ac:dyDescent="0.45">
      <c r="A9" s="7"/>
      <c r="B9" s="7" t="s">
        <v>78</v>
      </c>
      <c r="C9" s="8"/>
      <c r="D9" s="8"/>
      <c r="E9" s="10" t="s">
        <v>83</v>
      </c>
      <c r="F9" s="10" t="s">
        <v>83</v>
      </c>
      <c r="G9" s="10" t="s">
        <v>83</v>
      </c>
      <c r="H9" s="8"/>
      <c r="I9" s="10" t="s">
        <v>83</v>
      </c>
      <c r="J9" s="10" t="s">
        <v>83</v>
      </c>
      <c r="K9" s="10" t="s">
        <v>83</v>
      </c>
      <c r="L9" s="8"/>
      <c r="M9" s="10" t="s">
        <v>83</v>
      </c>
      <c r="N9" s="10" t="s">
        <v>83</v>
      </c>
      <c r="O9" s="10" t="s">
        <v>83</v>
      </c>
      <c r="P9" s="8"/>
      <c r="Q9" s="8"/>
      <c r="R9" s="8"/>
      <c r="S9" s="10" t="s">
        <v>83</v>
      </c>
    </row>
    <row r="10" spans="1:20" x14ac:dyDescent="0.45">
      <c r="A10" s="7"/>
      <c r="B10" s="7" t="s">
        <v>67</v>
      </c>
      <c r="C10" s="8"/>
      <c r="D10" s="10" t="s">
        <v>83</v>
      </c>
      <c r="E10" s="10" t="s">
        <v>83</v>
      </c>
      <c r="F10" s="10" t="s">
        <v>83</v>
      </c>
      <c r="G10" s="10" t="s">
        <v>83</v>
      </c>
      <c r="H10" s="8"/>
      <c r="I10" s="10" t="s">
        <v>83</v>
      </c>
      <c r="J10" s="10" t="s">
        <v>83</v>
      </c>
      <c r="K10" s="10" t="s">
        <v>83</v>
      </c>
      <c r="L10" s="8"/>
      <c r="M10" s="10" t="s">
        <v>83</v>
      </c>
      <c r="N10" s="10" t="s">
        <v>83</v>
      </c>
      <c r="O10" s="10" t="s">
        <v>83</v>
      </c>
      <c r="P10" s="8"/>
      <c r="Q10" s="8"/>
      <c r="R10" s="8"/>
      <c r="S10" s="10" t="s">
        <v>83</v>
      </c>
    </row>
    <row r="11" spans="1:20" x14ac:dyDescent="0.45">
      <c r="A11" s="7"/>
      <c r="B11" s="7" t="s">
        <v>65</v>
      </c>
      <c r="C11" s="8"/>
      <c r="D11" s="8"/>
      <c r="E11" s="10" t="s">
        <v>83</v>
      </c>
      <c r="F11" s="10" t="s">
        <v>83</v>
      </c>
      <c r="G11" s="10" t="s">
        <v>83</v>
      </c>
      <c r="H11" s="8"/>
      <c r="I11" s="10" t="s">
        <v>83</v>
      </c>
      <c r="J11" s="10" t="s">
        <v>83</v>
      </c>
      <c r="K11" s="10" t="s">
        <v>83</v>
      </c>
      <c r="L11" s="8"/>
      <c r="M11" s="10" t="s">
        <v>83</v>
      </c>
      <c r="N11" s="10" t="s">
        <v>83</v>
      </c>
      <c r="O11" s="10" t="s">
        <v>83</v>
      </c>
      <c r="P11" s="8"/>
      <c r="Q11" s="8"/>
      <c r="R11" s="8"/>
      <c r="S11" s="10" t="s">
        <v>83</v>
      </c>
    </row>
    <row r="12" spans="1:20" x14ac:dyDescent="0.45">
      <c r="A12" s="7"/>
      <c r="B12" s="7" t="s">
        <v>66</v>
      </c>
      <c r="C12" s="8"/>
      <c r="D12" s="8"/>
      <c r="E12" s="10" t="s">
        <v>83</v>
      </c>
      <c r="F12" s="10" t="s">
        <v>83</v>
      </c>
      <c r="G12" s="10" t="s">
        <v>83</v>
      </c>
      <c r="H12" s="8"/>
      <c r="I12" s="10" t="s">
        <v>83</v>
      </c>
      <c r="J12" s="10" t="s">
        <v>83</v>
      </c>
      <c r="K12" s="10" t="s">
        <v>83</v>
      </c>
      <c r="L12" s="8"/>
      <c r="M12" s="10" t="s">
        <v>83</v>
      </c>
      <c r="N12" s="10" t="s">
        <v>83</v>
      </c>
      <c r="O12" s="10" t="s">
        <v>83</v>
      </c>
      <c r="P12" s="8"/>
      <c r="Q12" s="8"/>
      <c r="R12" s="8"/>
      <c r="S12" s="10" t="s">
        <v>83</v>
      </c>
    </row>
    <row r="13" spans="1:20" x14ac:dyDescent="0.45">
      <c r="A13" s="7"/>
      <c r="B13" s="7" t="s">
        <v>68</v>
      </c>
      <c r="C13" s="8"/>
      <c r="D13" s="8"/>
      <c r="E13" s="10" t="s">
        <v>83</v>
      </c>
      <c r="F13" s="10" t="s">
        <v>83</v>
      </c>
      <c r="G13" s="10" t="s">
        <v>83</v>
      </c>
      <c r="H13" s="8"/>
      <c r="I13" s="10" t="s">
        <v>83</v>
      </c>
      <c r="J13" s="10" t="s">
        <v>83</v>
      </c>
      <c r="K13" s="10" t="s">
        <v>83</v>
      </c>
      <c r="L13" s="8"/>
      <c r="M13" s="10" t="s">
        <v>83</v>
      </c>
      <c r="N13" s="10" t="s">
        <v>83</v>
      </c>
      <c r="O13" s="10" t="s">
        <v>83</v>
      </c>
      <c r="P13" s="8"/>
      <c r="Q13" s="8"/>
      <c r="R13" s="8"/>
      <c r="S13" s="10" t="s">
        <v>83</v>
      </c>
    </row>
    <row r="14" spans="1:20" x14ac:dyDescent="0.45">
      <c r="A14" s="7"/>
      <c r="B14" s="33" t="s">
        <v>60</v>
      </c>
      <c r="C14" s="8"/>
      <c r="D14" s="8"/>
      <c r="E14" s="10" t="s">
        <v>83</v>
      </c>
      <c r="F14" s="10" t="s">
        <v>83</v>
      </c>
      <c r="G14" s="10" t="s">
        <v>83</v>
      </c>
      <c r="H14" s="8"/>
      <c r="I14" s="10" t="s">
        <v>83</v>
      </c>
      <c r="J14" s="10" t="s">
        <v>83</v>
      </c>
      <c r="K14" s="10" t="s">
        <v>83</v>
      </c>
      <c r="L14" s="8"/>
      <c r="M14" s="10" t="s">
        <v>83</v>
      </c>
      <c r="N14" s="10" t="s">
        <v>83</v>
      </c>
      <c r="O14" s="10" t="s">
        <v>83</v>
      </c>
      <c r="P14" s="8"/>
      <c r="Q14" s="8"/>
      <c r="R14" s="8"/>
      <c r="S14" s="10" t="s">
        <v>83</v>
      </c>
    </row>
    <row r="15" spans="1:20" x14ac:dyDescent="0.45">
      <c r="A15" s="7"/>
      <c r="B15" s="34" t="s">
        <v>199</v>
      </c>
      <c r="C15" s="8"/>
      <c r="D15" s="8"/>
      <c r="E15" s="10" t="s">
        <v>83</v>
      </c>
      <c r="F15" s="10" t="s">
        <v>83</v>
      </c>
      <c r="G15" s="10" t="s">
        <v>83</v>
      </c>
      <c r="H15" s="8"/>
      <c r="I15" s="10"/>
      <c r="J15" s="10" t="s">
        <v>83</v>
      </c>
      <c r="K15" s="10" t="s">
        <v>83</v>
      </c>
      <c r="L15" s="8"/>
      <c r="M15" s="10"/>
      <c r="N15" s="10" t="s">
        <v>83</v>
      </c>
      <c r="O15" s="10"/>
      <c r="P15" s="8"/>
      <c r="Q15" s="8"/>
      <c r="R15" s="8"/>
      <c r="S15" s="10" t="s">
        <v>83</v>
      </c>
    </row>
    <row r="16" spans="1:20" x14ac:dyDescent="0.45">
      <c r="A16" s="7"/>
      <c r="B16" s="34" t="s">
        <v>64</v>
      </c>
      <c r="C16" s="8"/>
      <c r="D16" s="8"/>
      <c r="E16" s="10" t="s">
        <v>83</v>
      </c>
      <c r="F16" s="10" t="s">
        <v>83</v>
      </c>
      <c r="G16" s="10" t="s">
        <v>83</v>
      </c>
      <c r="H16" s="8"/>
      <c r="I16" s="10" t="s">
        <v>83</v>
      </c>
      <c r="J16" s="10" t="s">
        <v>83</v>
      </c>
      <c r="K16" s="8"/>
      <c r="L16" s="8"/>
      <c r="M16" s="10" t="s">
        <v>83</v>
      </c>
      <c r="N16" s="10" t="s">
        <v>83</v>
      </c>
      <c r="O16" s="10" t="s">
        <v>83</v>
      </c>
      <c r="P16" s="8"/>
      <c r="Q16" s="8"/>
      <c r="R16" s="8"/>
      <c r="S16" s="10" t="s">
        <v>83</v>
      </c>
    </row>
    <row r="17" spans="1:19" x14ac:dyDescent="0.45">
      <c r="A17" s="7"/>
      <c r="B17" s="34" t="s">
        <v>63</v>
      </c>
      <c r="C17" s="8"/>
      <c r="D17" s="10" t="s">
        <v>83</v>
      </c>
      <c r="E17" s="10" t="s">
        <v>83</v>
      </c>
      <c r="F17" s="10" t="s">
        <v>83</v>
      </c>
      <c r="G17" s="10" t="s">
        <v>83</v>
      </c>
      <c r="H17" s="8"/>
      <c r="I17" s="10" t="s">
        <v>83</v>
      </c>
      <c r="J17" s="10" t="s">
        <v>83</v>
      </c>
      <c r="K17" s="8"/>
      <c r="L17" s="8"/>
      <c r="M17" s="10" t="s">
        <v>83</v>
      </c>
      <c r="N17" s="10" t="s">
        <v>83</v>
      </c>
      <c r="O17" s="10" t="s">
        <v>83</v>
      </c>
      <c r="P17" s="8"/>
      <c r="Q17" s="8"/>
      <c r="R17" s="8"/>
      <c r="S17" s="10" t="s">
        <v>83</v>
      </c>
    </row>
    <row r="18" spans="1:19" ht="36" x14ac:dyDescent="0.45">
      <c r="A18" s="7"/>
      <c r="B18" s="34" t="s">
        <v>82</v>
      </c>
      <c r="C18" s="8"/>
      <c r="D18" s="8"/>
      <c r="E18" s="10" t="s">
        <v>83</v>
      </c>
      <c r="F18" s="10" t="s">
        <v>83</v>
      </c>
      <c r="G18" s="10" t="s">
        <v>83</v>
      </c>
      <c r="H18" s="8"/>
      <c r="I18" s="10" t="s">
        <v>83</v>
      </c>
      <c r="J18" s="10" t="s">
        <v>83</v>
      </c>
      <c r="K18" s="10" t="s">
        <v>83</v>
      </c>
      <c r="L18" s="8"/>
      <c r="M18" s="10" t="s">
        <v>83</v>
      </c>
      <c r="N18" s="10" t="s">
        <v>83</v>
      </c>
      <c r="O18" s="10" t="s">
        <v>83</v>
      </c>
      <c r="P18" s="8"/>
      <c r="Q18" s="8"/>
      <c r="R18" s="8"/>
      <c r="S18" s="10" t="s">
        <v>83</v>
      </c>
    </row>
    <row r="19" spans="1:19" x14ac:dyDescent="0.45">
      <c r="A19" s="7"/>
      <c r="B19" s="34" t="s">
        <v>200</v>
      </c>
      <c r="C19" s="8"/>
      <c r="D19" s="8"/>
      <c r="E19" s="10" t="s">
        <v>83</v>
      </c>
      <c r="F19" s="10" t="s">
        <v>83</v>
      </c>
      <c r="G19" s="10" t="s">
        <v>83</v>
      </c>
      <c r="H19" s="8"/>
      <c r="I19" s="10" t="s">
        <v>83</v>
      </c>
      <c r="J19" s="10" t="s">
        <v>83</v>
      </c>
      <c r="K19" s="8"/>
      <c r="L19" s="8"/>
      <c r="M19" s="10" t="s">
        <v>83</v>
      </c>
      <c r="N19" s="10" t="s">
        <v>83</v>
      </c>
      <c r="O19" s="10" t="s">
        <v>83</v>
      </c>
      <c r="P19" s="8"/>
      <c r="Q19" s="8"/>
      <c r="R19" s="10" t="s">
        <v>83</v>
      </c>
      <c r="S19" s="10" t="s">
        <v>83</v>
      </c>
    </row>
    <row r="20" spans="1:19" x14ac:dyDescent="0.45">
      <c r="A20" s="7"/>
      <c r="B20" s="34" t="s">
        <v>202</v>
      </c>
      <c r="C20" s="8"/>
      <c r="D20" s="10" t="s">
        <v>83</v>
      </c>
      <c r="E20" s="10" t="s">
        <v>83</v>
      </c>
      <c r="F20" s="10" t="s">
        <v>83</v>
      </c>
      <c r="G20" s="10" t="s">
        <v>83</v>
      </c>
      <c r="H20" s="8"/>
      <c r="I20" s="10" t="s">
        <v>83</v>
      </c>
      <c r="J20" s="10" t="s">
        <v>83</v>
      </c>
      <c r="K20" s="10" t="s">
        <v>83</v>
      </c>
      <c r="L20" s="10" t="s">
        <v>83</v>
      </c>
      <c r="M20" s="10" t="s">
        <v>83</v>
      </c>
      <c r="N20" s="10" t="s">
        <v>83</v>
      </c>
      <c r="O20" s="10" t="s">
        <v>83</v>
      </c>
      <c r="P20" s="10" t="s">
        <v>83</v>
      </c>
      <c r="Q20" s="10" t="s">
        <v>83</v>
      </c>
      <c r="R20" s="10" t="s">
        <v>83</v>
      </c>
      <c r="S20" s="10" t="s">
        <v>83</v>
      </c>
    </row>
    <row r="21" spans="1:19" x14ac:dyDescent="0.45">
      <c r="A21" s="7"/>
      <c r="B21" s="34" t="s">
        <v>62</v>
      </c>
      <c r="C21" s="8"/>
      <c r="D21" s="8"/>
      <c r="E21" s="10" t="s">
        <v>83</v>
      </c>
      <c r="F21" s="10" t="s">
        <v>83</v>
      </c>
      <c r="G21" s="10" t="s">
        <v>83</v>
      </c>
      <c r="H21" s="8"/>
      <c r="I21" s="10" t="s">
        <v>83</v>
      </c>
      <c r="J21" s="10" t="s">
        <v>83</v>
      </c>
      <c r="K21" s="8"/>
      <c r="L21" s="8"/>
      <c r="M21" s="10" t="s">
        <v>83</v>
      </c>
      <c r="N21" s="10" t="s">
        <v>83</v>
      </c>
      <c r="O21" s="10" t="s">
        <v>83</v>
      </c>
      <c r="P21" s="8"/>
      <c r="Q21" s="8"/>
      <c r="R21" s="8"/>
      <c r="S21" s="10" t="s">
        <v>83</v>
      </c>
    </row>
    <row r="22" spans="1:19" x14ac:dyDescent="0.45">
      <c r="A22" s="7"/>
      <c r="B22" s="34" t="s">
        <v>72</v>
      </c>
      <c r="C22" s="8"/>
      <c r="D22" s="8"/>
      <c r="E22" s="10" t="s">
        <v>83</v>
      </c>
      <c r="F22" s="10" t="s">
        <v>83</v>
      </c>
      <c r="G22" s="10" t="s">
        <v>83</v>
      </c>
      <c r="H22" s="8"/>
      <c r="I22" s="10" t="s">
        <v>83</v>
      </c>
      <c r="J22" s="10" t="s">
        <v>83</v>
      </c>
      <c r="K22" s="8"/>
      <c r="L22" s="8"/>
      <c r="M22" s="10" t="s">
        <v>83</v>
      </c>
      <c r="N22" s="10" t="s">
        <v>83</v>
      </c>
      <c r="O22" s="10" t="s">
        <v>83</v>
      </c>
      <c r="P22" s="10" t="s">
        <v>83</v>
      </c>
      <c r="Q22" s="10" t="s">
        <v>83</v>
      </c>
      <c r="R22" s="8"/>
      <c r="S22" s="10" t="s">
        <v>83</v>
      </c>
    </row>
    <row r="23" spans="1:19" x14ac:dyDescent="0.45">
      <c r="A23" s="7"/>
      <c r="B23" s="34" t="s">
        <v>76</v>
      </c>
      <c r="C23" s="8"/>
      <c r="D23" s="8"/>
      <c r="E23" s="10" t="s">
        <v>83</v>
      </c>
      <c r="F23" s="10" t="s">
        <v>83</v>
      </c>
      <c r="G23" s="10" t="s">
        <v>83</v>
      </c>
      <c r="H23" s="8"/>
      <c r="I23" s="10" t="s">
        <v>83</v>
      </c>
      <c r="J23" s="10" t="s">
        <v>83</v>
      </c>
      <c r="K23" s="10" t="s">
        <v>83</v>
      </c>
      <c r="L23" s="8"/>
      <c r="M23" s="10" t="s">
        <v>83</v>
      </c>
      <c r="N23" s="10" t="s">
        <v>83</v>
      </c>
      <c r="O23" s="10" t="s">
        <v>83</v>
      </c>
      <c r="P23" s="8"/>
      <c r="Q23" s="8"/>
      <c r="R23" s="8"/>
      <c r="S23" s="10" t="s">
        <v>83</v>
      </c>
    </row>
    <row r="24" spans="1:19" ht="36" x14ac:dyDescent="0.45">
      <c r="A24" s="7"/>
      <c r="B24" s="34" t="s">
        <v>73</v>
      </c>
      <c r="C24" s="8"/>
      <c r="D24" s="8"/>
      <c r="E24" s="10" t="s">
        <v>83</v>
      </c>
      <c r="F24" s="10" t="s">
        <v>83</v>
      </c>
      <c r="G24" s="10" t="s">
        <v>83</v>
      </c>
      <c r="H24" s="8"/>
      <c r="I24" s="10" t="s">
        <v>83</v>
      </c>
      <c r="J24" s="10" t="s">
        <v>83</v>
      </c>
      <c r="K24" s="8"/>
      <c r="L24" s="8"/>
      <c r="M24" s="10" t="s">
        <v>83</v>
      </c>
      <c r="N24" s="10" t="s">
        <v>83</v>
      </c>
      <c r="O24" s="10" t="s">
        <v>83</v>
      </c>
      <c r="P24" s="8"/>
      <c r="Q24" s="8"/>
      <c r="R24" s="8"/>
      <c r="S24" s="10" t="s">
        <v>83</v>
      </c>
    </row>
    <row r="25" spans="1:19" ht="36" x14ac:dyDescent="0.45">
      <c r="A25" s="7"/>
      <c r="B25" s="34" t="s">
        <v>74</v>
      </c>
      <c r="C25" s="8"/>
      <c r="D25" s="8"/>
      <c r="E25" s="10" t="s">
        <v>83</v>
      </c>
      <c r="F25" s="10" t="s">
        <v>83</v>
      </c>
      <c r="G25" s="10" t="s">
        <v>83</v>
      </c>
      <c r="H25" s="8"/>
      <c r="I25" s="10" t="s">
        <v>83</v>
      </c>
      <c r="J25" s="10" t="s">
        <v>83</v>
      </c>
      <c r="K25" s="8"/>
      <c r="L25" s="8"/>
      <c r="M25" s="10" t="s">
        <v>83</v>
      </c>
      <c r="N25" s="10" t="s">
        <v>83</v>
      </c>
      <c r="O25" s="10" t="s">
        <v>83</v>
      </c>
      <c r="P25" s="8"/>
      <c r="Q25" s="8"/>
      <c r="R25" s="10" t="s">
        <v>83</v>
      </c>
      <c r="S25" s="10" t="s">
        <v>83</v>
      </c>
    </row>
    <row r="26" spans="1:19" ht="17.399999999999999" customHeight="1" x14ac:dyDescent="0.45">
      <c r="A26" s="7"/>
      <c r="B26" s="34" t="s">
        <v>75</v>
      </c>
      <c r="C26" s="8"/>
      <c r="D26" s="8"/>
      <c r="E26" s="10" t="s">
        <v>83</v>
      </c>
      <c r="F26" s="10" t="s">
        <v>83</v>
      </c>
      <c r="G26" s="10" t="s">
        <v>83</v>
      </c>
      <c r="H26" s="8"/>
      <c r="I26" s="10" t="s">
        <v>83</v>
      </c>
      <c r="J26" s="10" t="s">
        <v>83</v>
      </c>
      <c r="K26" s="8"/>
      <c r="L26" s="8"/>
      <c r="M26" s="10" t="s">
        <v>83</v>
      </c>
      <c r="N26" s="10" t="s">
        <v>83</v>
      </c>
      <c r="O26" s="10" t="s">
        <v>83</v>
      </c>
      <c r="P26" s="8"/>
      <c r="Q26" s="8"/>
      <c r="R26" s="8"/>
      <c r="S26" s="10" t="s">
        <v>83</v>
      </c>
    </row>
    <row r="27" spans="1:19" ht="17.399999999999999" customHeight="1" x14ac:dyDescent="0.45">
      <c r="A27" s="7"/>
      <c r="B27" s="34" t="s">
        <v>201</v>
      </c>
      <c r="C27" s="8"/>
      <c r="D27" s="8"/>
      <c r="E27" s="10" t="s">
        <v>83</v>
      </c>
      <c r="F27" s="10" t="s">
        <v>83</v>
      </c>
      <c r="G27" s="10" t="s">
        <v>83</v>
      </c>
      <c r="H27" s="10" t="s">
        <v>83</v>
      </c>
      <c r="I27" s="10" t="s">
        <v>83</v>
      </c>
      <c r="J27" s="10" t="s">
        <v>83</v>
      </c>
      <c r="K27" s="8"/>
      <c r="L27" s="10" t="s">
        <v>83</v>
      </c>
      <c r="M27" s="10" t="s">
        <v>83</v>
      </c>
      <c r="N27" s="10" t="s">
        <v>83</v>
      </c>
      <c r="O27" s="10" t="s">
        <v>83</v>
      </c>
      <c r="P27" s="10" t="s">
        <v>83</v>
      </c>
      <c r="Q27" s="10" t="s">
        <v>83</v>
      </c>
      <c r="R27" s="10" t="s">
        <v>83</v>
      </c>
      <c r="S27" s="10" t="s">
        <v>83</v>
      </c>
    </row>
    <row r="28" spans="1:19" x14ac:dyDescent="0.45">
      <c r="B28" s="34" t="s">
        <v>146</v>
      </c>
      <c r="C28" s="8"/>
      <c r="D28" s="8"/>
      <c r="E28" s="8"/>
      <c r="F28" s="8"/>
      <c r="G28" s="8"/>
      <c r="H28" s="8"/>
      <c r="I28" s="8"/>
      <c r="J28" s="8"/>
      <c r="K28" s="8"/>
      <c r="L28" s="8"/>
      <c r="M28" s="8"/>
      <c r="N28" s="8"/>
      <c r="O28" s="8"/>
      <c r="P28" s="8"/>
      <c r="Q28" s="8"/>
      <c r="R28" s="8"/>
      <c r="S28" s="8"/>
    </row>
    <row r="29" spans="1:19" x14ac:dyDescent="0.45">
      <c r="C29" s="8"/>
      <c r="D29" s="8"/>
      <c r="E29" s="8"/>
      <c r="F29" s="8"/>
      <c r="G29" s="8"/>
      <c r="H29" s="8"/>
      <c r="I29" s="8"/>
      <c r="J29" s="8"/>
      <c r="K29" s="8"/>
      <c r="L29" s="8"/>
      <c r="M29" s="8"/>
      <c r="N29" s="8"/>
      <c r="O29" s="8"/>
      <c r="P29" s="8"/>
      <c r="Q29" s="8"/>
      <c r="R29" s="8"/>
      <c r="S29" s="8"/>
    </row>
    <row r="30" spans="1:19" x14ac:dyDescent="0.45">
      <c r="C30" s="8"/>
      <c r="D30" s="8"/>
      <c r="E30" s="8"/>
      <c r="F30" s="8"/>
      <c r="G30" s="8"/>
      <c r="H30" s="8"/>
      <c r="I30" s="8"/>
      <c r="J30" s="8"/>
      <c r="K30" s="8"/>
      <c r="L30" s="8"/>
      <c r="M30" s="8"/>
      <c r="N30" s="8"/>
      <c r="O30" s="8"/>
      <c r="P30" s="8"/>
      <c r="Q30" s="8"/>
      <c r="R30" s="8"/>
      <c r="S30" s="8"/>
    </row>
    <row r="31" spans="1:19" x14ac:dyDescent="0.45">
      <c r="C31" s="8"/>
      <c r="D31" s="8"/>
      <c r="E31" s="8"/>
      <c r="F31" s="8"/>
      <c r="G31" s="8"/>
      <c r="H31" s="8"/>
      <c r="I31" s="8"/>
      <c r="J31" s="8"/>
      <c r="K31" s="8"/>
      <c r="L31" s="8"/>
      <c r="M31" s="8"/>
      <c r="N31" s="8"/>
      <c r="O31" s="8"/>
      <c r="P31" s="8"/>
      <c r="Q31" s="8"/>
      <c r="R31" s="8"/>
      <c r="S31" s="8"/>
    </row>
    <row r="32" spans="1:19" x14ac:dyDescent="0.45">
      <c r="C32" s="8"/>
      <c r="D32" s="8"/>
      <c r="E32" s="8"/>
      <c r="F32" s="8"/>
      <c r="G32" s="8"/>
      <c r="H32" s="8"/>
      <c r="I32" s="8"/>
      <c r="J32" s="8"/>
      <c r="K32" s="8"/>
      <c r="L32" s="8"/>
      <c r="M32" s="8"/>
      <c r="N32" s="8"/>
      <c r="O32" s="8"/>
      <c r="P32" s="8"/>
      <c r="Q32" s="8"/>
      <c r="R32" s="8"/>
      <c r="S32" s="8"/>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70" zoomScaleNormal="70" workbookViewId="0">
      <selection activeCell="D36" sqref="D36"/>
    </sheetView>
  </sheetViews>
  <sheetFormatPr defaultRowHeight="22.2" x14ac:dyDescent="0.45"/>
  <cols>
    <col min="1" max="1" width="19.296875" bestFit="1" customWidth="1"/>
    <col min="2" max="2" width="10.09765625" style="3" customWidth="1"/>
    <col min="3" max="3" width="20.5" bestFit="1" customWidth="1"/>
    <col min="4" max="4" width="20.19921875" bestFit="1" customWidth="1"/>
    <col min="5" max="5" width="15.3984375" style="1" bestFit="1" customWidth="1"/>
  </cols>
  <sheetData>
    <row r="1" spans="1:5" x14ac:dyDescent="0.45">
      <c r="C1" s="1" t="s">
        <v>14</v>
      </c>
      <c r="D1" s="1" t="s">
        <v>14</v>
      </c>
      <c r="E1" s="1" t="s">
        <v>13</v>
      </c>
    </row>
    <row r="2" spans="1:5" x14ac:dyDescent="0.45">
      <c r="C2" s="2" t="s">
        <v>9</v>
      </c>
      <c r="D2" s="2" t="s">
        <v>11</v>
      </c>
    </row>
    <row r="3" spans="1:5" x14ac:dyDescent="0.45">
      <c r="C3" s="2" t="s">
        <v>182</v>
      </c>
      <c r="D3" s="2" t="s">
        <v>183</v>
      </c>
    </row>
    <row r="4" spans="1:5" x14ac:dyDescent="0.45">
      <c r="A4" t="s">
        <v>15</v>
      </c>
      <c r="B4" s="4">
        <v>1</v>
      </c>
      <c r="C4" s="5">
        <v>-100</v>
      </c>
      <c r="D4" s="5">
        <v>-100</v>
      </c>
      <c r="E4" s="5"/>
    </row>
    <row r="5" spans="1:5" x14ac:dyDescent="0.45">
      <c r="A5" t="s">
        <v>16</v>
      </c>
      <c r="B5" s="4">
        <v>2</v>
      </c>
      <c r="C5" s="5">
        <v>-50</v>
      </c>
      <c r="D5" s="5">
        <v>60.000000000000007</v>
      </c>
      <c r="E5" s="5"/>
    </row>
    <row r="6" spans="1:5" x14ac:dyDescent="0.45">
      <c r="A6" t="s">
        <v>0</v>
      </c>
      <c r="B6" s="4">
        <v>3</v>
      </c>
      <c r="C6" s="5">
        <v>21.666666666666675</v>
      </c>
      <c r="D6" s="5">
        <v>-65</v>
      </c>
      <c r="E6" s="5"/>
    </row>
    <row r="7" spans="1:5" x14ac:dyDescent="0.45">
      <c r="A7" t="s">
        <v>17</v>
      </c>
      <c r="B7" s="4">
        <v>4</v>
      </c>
      <c r="C7" s="5">
        <v>50</v>
      </c>
      <c r="D7" s="5">
        <v>100</v>
      </c>
      <c r="E7" s="5"/>
    </row>
    <row r="8" spans="1:5" x14ac:dyDescent="0.45">
      <c r="A8" t="s">
        <v>18</v>
      </c>
      <c r="B8" s="4">
        <v>5</v>
      </c>
      <c r="C8" s="5">
        <v>0</v>
      </c>
      <c r="D8" s="5">
        <v>65</v>
      </c>
      <c r="E8" s="5"/>
    </row>
    <row r="9" spans="1:5" x14ac:dyDescent="0.45">
      <c r="A9" t="s">
        <v>19</v>
      </c>
      <c r="B9" s="4">
        <v>6</v>
      </c>
      <c r="C9" s="5">
        <v>50</v>
      </c>
      <c r="D9" s="5">
        <v>-100</v>
      </c>
      <c r="E9" s="5"/>
    </row>
    <row r="10" spans="1:5" x14ac:dyDescent="0.45">
      <c r="A10" t="s">
        <v>20</v>
      </c>
      <c r="B10" s="4">
        <v>7</v>
      </c>
      <c r="C10" s="5">
        <v>-13</v>
      </c>
      <c r="D10" s="5">
        <v>26</v>
      </c>
      <c r="E10" s="5"/>
    </row>
    <row r="11" spans="1:5" x14ac:dyDescent="0.45">
      <c r="A11" t="s">
        <v>1</v>
      </c>
      <c r="B11" s="4">
        <v>8</v>
      </c>
      <c r="C11" s="5">
        <v>50</v>
      </c>
      <c r="D11" s="5">
        <v>100</v>
      </c>
      <c r="E11" s="5"/>
    </row>
    <row r="12" spans="1:5" x14ac:dyDescent="0.45">
      <c r="A12" t="s">
        <v>2</v>
      </c>
      <c r="B12" s="4">
        <v>9</v>
      </c>
      <c r="C12" s="5">
        <v>-25</v>
      </c>
      <c r="D12" s="5">
        <v>60.000000000000007</v>
      </c>
      <c r="E12" s="5"/>
    </row>
    <row r="13" spans="1:5" x14ac:dyDescent="0.45">
      <c r="A13" t="s">
        <v>3</v>
      </c>
      <c r="B13" s="4">
        <v>10</v>
      </c>
      <c r="C13" s="5">
        <v>100</v>
      </c>
      <c r="D13" s="5">
        <v>-65</v>
      </c>
      <c r="E13" s="5"/>
    </row>
    <row r="14" spans="1:5" x14ac:dyDescent="0.45">
      <c r="A14" t="s">
        <v>4</v>
      </c>
      <c r="B14" s="4">
        <v>11</v>
      </c>
      <c r="C14" s="5">
        <v>13</v>
      </c>
      <c r="D14" s="5">
        <v>26</v>
      </c>
      <c r="E14" s="5"/>
    </row>
    <row r="15" spans="1:5" x14ac:dyDescent="0.45">
      <c r="A15" t="s">
        <v>21</v>
      </c>
      <c r="B15" s="4">
        <v>12</v>
      </c>
      <c r="C15" s="5">
        <v>8.6666666666666696</v>
      </c>
      <c r="D15" s="5">
        <v>26</v>
      </c>
      <c r="E15" s="5"/>
    </row>
    <row r="16" spans="1:5" x14ac:dyDescent="0.45">
      <c r="A16" t="s">
        <v>22</v>
      </c>
      <c r="B16" s="4">
        <v>13</v>
      </c>
      <c r="C16" s="5">
        <v>4.3333333333333348</v>
      </c>
      <c r="D16" s="5">
        <v>26</v>
      </c>
      <c r="E16" s="5"/>
    </row>
    <row r="17" spans="1:5" x14ac:dyDescent="0.45">
      <c r="A17" t="s">
        <v>5</v>
      </c>
      <c r="B17" s="4">
        <v>14</v>
      </c>
      <c r="C17" s="5">
        <v>0</v>
      </c>
      <c r="D17" s="5">
        <v>-100</v>
      </c>
      <c r="E17" s="5"/>
    </row>
    <row r="18" spans="1:5" x14ac:dyDescent="0.45">
      <c r="A18" t="s">
        <v>6</v>
      </c>
      <c r="B18" s="4">
        <v>15</v>
      </c>
      <c r="C18" s="5">
        <v>-26</v>
      </c>
      <c r="D18" s="5">
        <v>-100</v>
      </c>
      <c r="E18" s="5"/>
    </row>
    <row r="19" spans="1:5" x14ac:dyDescent="0.45">
      <c r="A19" t="s">
        <v>7</v>
      </c>
      <c r="B19" s="4">
        <v>16</v>
      </c>
      <c r="C19" s="5">
        <v>100</v>
      </c>
      <c r="D19" s="5">
        <v>-100</v>
      </c>
      <c r="E19" s="5"/>
    </row>
    <row r="20" spans="1:5" x14ac:dyDescent="0.45">
      <c r="A20" t="s">
        <v>8</v>
      </c>
      <c r="B20" s="4">
        <v>17</v>
      </c>
      <c r="C20" s="5">
        <v>100</v>
      </c>
      <c r="D20" s="5">
        <v>100</v>
      </c>
      <c r="E20" s="5"/>
    </row>
    <row r="21" spans="1:5" x14ac:dyDescent="0.45">
      <c r="C21" s="1"/>
      <c r="D21" s="1"/>
    </row>
  </sheetData>
  <phoneticPr fontId="1"/>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ごあいさつ</vt:lpstr>
      <vt:lpstr>使用方法</vt:lpstr>
      <vt:lpstr>入力</vt:lpstr>
      <vt:lpstr>結果SWOT表記</vt:lpstr>
      <vt:lpstr>SDGs</vt:lpstr>
      <vt:lpstr>質問項目縦</vt:lpstr>
      <vt:lpstr>業種区分とSDGS関連</vt:lpstr>
      <vt:lpstr>Sheet1 (SWOT＋期待) (2)</vt:lpstr>
      <vt:lpstr>結果SWOT表記!Print_Area</vt:lpstr>
      <vt:lpstr>入力!Print_Area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三重大学　環境アドバイザー　奥山</dc:creator>
  <cp:lastModifiedBy>三重大学　環境アドバイザー　奥山</cp:lastModifiedBy>
  <cp:lastPrinted>2022-11-25T04:26:36Z</cp:lastPrinted>
  <dcterms:created xsi:type="dcterms:W3CDTF">2022-03-31T05:17:58Z</dcterms:created>
  <dcterms:modified xsi:type="dcterms:W3CDTF">2022-11-25T05:32:50Z</dcterms:modified>
</cp:coreProperties>
</file>